
<file path=[Content_Types].xml><?xml version="1.0" encoding="utf-8"?>
<Types xmlns="http://schemas.openxmlformats.org/package/2006/content-types">
  <Default Extension="bin" ContentType="application/vnd.openxmlformats-officedocument.spreadsheetml.printerSettings"/>
  <Default Extension="emf" ContentType="application/x-msmetafile"/>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dia/image3.emf" ContentType="image/x-emf"/>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0" yWindow="0" windowWidth="34425" windowHeight="17505" tabRatio="944"/>
  </bookViews>
  <sheets>
    <sheet name="Gesuch" sheetId="1" r:id="rId1"/>
    <sheet name="Budget Unterstützungseinheit" sheetId="2" r:id="rId2"/>
    <sheet name="Budget" sheetId="15" r:id="rId3"/>
    <sheet name="Konkubinat - Entschädigung HH" sheetId="33" r:id="rId4"/>
    <sheet name="Merkblatt" sheetId="26" r:id="rId5"/>
    <sheet name="Entbindungserklärung" sheetId="4" r:id="rId6"/>
    <sheet name="Entbindungserklärung LP" sheetId="18" r:id="rId7"/>
    <sheet name="Entbindungserklärung Gemeinde" sheetId="16" r:id="rId8"/>
    <sheet name="Entbindungserklärung Gemein. LP" sheetId="19" r:id="rId9"/>
    <sheet name="Deklaration" sheetId="22" r:id="rId10"/>
    <sheet name="unrechtmässsiger SH Bezug" sheetId="24" r:id="rId11"/>
    <sheet name="unrechtmässsiger SH Bezug LP" sheetId="25" r:id="rId12"/>
    <sheet name="Auszahlung Art. 20 ATSG" sheetId="28" r:id="rId13"/>
    <sheet name="Auszahlung Art. 20 ATSG LP" sheetId="29" r:id="rId14"/>
    <sheet name="Abtretung Nachzahlung ATSG" sheetId="30" r:id="rId15"/>
    <sheet name="Abtretung Nachzahlung ATSG LP" sheetId="31" r:id="rId16"/>
    <sheet name="Abtretung" sheetId="8" r:id="rId17"/>
    <sheet name="Budget (ed)" sheetId="20" r:id="rId18"/>
    <sheet name="Hilfstabelle" sheetId="23" state="hidden" r:id="rId19"/>
  </sheets>
  <definedNames>
    <definedName name="_C30_ArbPens">'Budget Unterstützungseinheit'!$G$77</definedName>
    <definedName name="ADR" localSheetId="8">'Entbindungserklärung Gemein. LP'!$C$9</definedName>
    <definedName name="ADR" localSheetId="7">'Entbindungserklärung Gemeinde'!$C$9</definedName>
    <definedName name="ADR" localSheetId="6">'Entbindungserklärung LP'!$C$9</definedName>
    <definedName name="ADR">Entbindungserklärung!$C$9</definedName>
    <definedName name="AnderePersonenHH">Gesuch!$A$82:$Q$87</definedName>
    <definedName name="ARBGEBER">Gesuch!$F$29</definedName>
    <definedName name="B22_bei" localSheetId="2">Budget!$C$18</definedName>
    <definedName name="B22_bei">'Budget Unterstützungseinheit'!$C$17</definedName>
    <definedName name="B22_für" localSheetId="2">Budget!$C$17</definedName>
    <definedName name="B22_für">'Budget Unterstützungseinheit'!$C$16</definedName>
    <definedName name="B30_Miete">'Budget Unterstützungseinheit'!$I$22</definedName>
    <definedName name="B30_NK">'Budget Unterstützungseinheit'!$I$24</definedName>
    <definedName name="B41_KVG">'Budget Unterstützungseinheit'!$I$28</definedName>
    <definedName name="B41_VVG">'Budget Unterstützungseinheit'!$I$30</definedName>
    <definedName name="_xlnm.Print_Area" localSheetId="16">Abtretung!$A$1:$AB$44</definedName>
    <definedName name="_xlnm.Print_Area" localSheetId="14">'Abtretung Nachzahlung ATSG'!$A$1:$K$100</definedName>
    <definedName name="_xlnm.Print_Area" localSheetId="15">'Abtretung Nachzahlung ATSG LP'!$A$1:$K$100</definedName>
    <definedName name="_xlnm.Print_Area" localSheetId="12">'Auszahlung Art. 20 ATSG'!$A$1:$K$102</definedName>
    <definedName name="_xlnm.Print_Area" localSheetId="13">'Auszahlung Art. 20 ATSG LP'!$A$1:$K$102</definedName>
    <definedName name="_xlnm.Print_Area" localSheetId="2">Budget!$A$1:$AB$125</definedName>
    <definedName name="_xlnm.Print_Area" localSheetId="9">Deklaration!$A$1:$J$124</definedName>
    <definedName name="_xlnm.Print_Area" localSheetId="4">Merkblatt!$A$1:$H$71</definedName>
    <definedName name="_xlnm.Print_Area">'Konkubinat - Entschädigung HH'!$A$1:$J$92</definedName>
    <definedName name="E12_EINK">'Budget Unterstützungseinheit'!$I$77</definedName>
    <definedName name="E23_EINK2">'Budget Unterstützungseinheit'!$I$91</definedName>
    <definedName name="F52_ENTHH">'Budget Unterstützungseinheit'!$I$95</definedName>
    <definedName name="GEB_DAT" localSheetId="8">'Entbindungserklärung Gemein. LP'!$C$11</definedName>
    <definedName name="GEB_DAT" localSheetId="7">'Entbindungserklärung Gemeinde'!$C$11</definedName>
    <definedName name="GEB_DAT" localSheetId="6">'Entbindungserklärung LP'!$C$11</definedName>
    <definedName name="GEB_DAT">Entbindungserklärung!$C$11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Gesuch!$I$95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Ort">Gesuch!$N$15</definedName>
    <definedName name="GS_PLZ">Gesuch!$K$15</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Gesuch!$M$61</definedName>
    <definedName name="GS_ZivGesName">Gesuch!$C$59</definedName>
    <definedName name="GS_ZivGesScheiDat">Gesuch!$N$63</definedName>
    <definedName name="GS_ZivGesVorname">Gesuch!$M$59</definedName>
    <definedName name="GS_ZivGetDatGer">Gesuch!$N$47</definedName>
    <definedName name="GS_ZivGetDatTat">Gesuch!$N$45</definedName>
    <definedName name="GS_ZivHeiAHV">Gesuch!$C$43</definedName>
    <definedName name="GS_ZivHeiGebDat">Gesuch!$C$41</definedName>
    <definedName name="GS_ZivHeiHeimatort">Gesuch!$M$41</definedName>
    <definedName name="GS_ZivHeiName">Gesuch!$C$39</definedName>
    <definedName name="GS_ZivHeiVorname">Gesuch!$M$39</definedName>
    <definedName name="GS_Zivil">Gesuch!$F$11</definedName>
    <definedName name="GS_ZivVerAHV">Gesuch!$C$55</definedName>
    <definedName name="GS_ZivVerGebDat">Gesuch!$C$53</definedName>
    <definedName name="GS_ZivVerHeimatort">Gesuch!$M$53</definedName>
    <definedName name="GS_ZivVerName">Gesuch!$C$51</definedName>
    <definedName name="GS_ZivVerToddat">Gesuch!$N$55</definedName>
    <definedName name="GS_ZivVerVorname">Gesuch!$M$51</definedName>
    <definedName name="Kinder">Gesuch!$A$73:$Q$78</definedName>
    <definedName name="LP_GebDat">Gesuch!$C$69</definedName>
    <definedName name="LP_Heimatort">Gesuch!$M$69</definedName>
    <definedName name="LP_Name">Gesuch!$C$67</definedName>
    <definedName name="LP_Vorname">Gesuch!$M$67</definedName>
    <definedName name="NAME" localSheetId="8">'Entbindungserklärung Gemein. LP'!$C$8</definedName>
    <definedName name="NAME" localSheetId="7">'Entbindungserklärung Gemeinde'!$C$8</definedName>
    <definedName name="NAME" localSheetId="6">'Entbindungserklärung LP'!$C$8</definedName>
    <definedName name="NAME">Entbindungserklärung!$C$8</definedName>
    <definedName name="NAME_2" localSheetId="8">'Entbindungserklärung Gemein. LP'!$C$40</definedName>
    <definedName name="NAME_2" localSheetId="7">'Entbindungserklärung Gemeinde'!$C$40</definedName>
    <definedName name="NAME_2" localSheetId="6">'Entbindungserklärung LP'!$C$40</definedName>
    <definedName name="NAME_2">Entbindungserklärung!$C$40</definedName>
    <definedName name="Personenhaushalt">Budget!$C$17</definedName>
    <definedName name="PLZ_ORT" localSheetId="8">'Entbindungserklärung Gemein. LP'!$C$10</definedName>
    <definedName name="PLZ_ORT" localSheetId="7">'Entbindungserklärung Gemeinde'!$C$10</definedName>
    <definedName name="PLZ_ORT" localSheetId="6">'Entbindungserklärung LP'!$C$10</definedName>
    <definedName name="PLZ_ORT">Entbindungserklärung!$C$10</definedName>
    <definedName name="PRint_abc" localSheetId="2">Budget!$A$1:$AC$118</definedName>
    <definedName name="Print_Area" localSheetId="14">'Abtretung Nachzahlung ATSG'!$A$1:$L$48</definedName>
    <definedName name="Print_Area" localSheetId="15">'Abtretung Nachzahlung ATSG LP'!$A$1:$L$48</definedName>
    <definedName name="Print_Area" localSheetId="12">'Auszahlung Art. 20 ATSG'!$A$1:$L$44</definedName>
    <definedName name="Print_Area" localSheetId="13">'Auszahlung Art. 20 ATSG LP'!$A$1:$L$44</definedName>
    <definedName name="Print_Area" localSheetId="2">Budget!$A$1:$AB$118</definedName>
    <definedName name="Print_Area" localSheetId="0">Gesuch!$A$1:$Q$132</definedName>
    <definedName name="Print_Area" localSheetId="10">'unrechtmässsiger SH Bezug'!$A$1:$H$31</definedName>
    <definedName name="Print_Area" localSheetId="11">'unrechtmässsiger SH Bezug LP'!$A$1:$H$31</definedName>
    <definedName name="Print_Area001" localSheetId="14">'Abtretung Nachzahlung ATSG'!$A$1:$K$48</definedName>
    <definedName name="Print_Area001" localSheetId="15">'Abtretung Nachzahlung ATSG LP'!$A$1:$K$48</definedName>
    <definedName name="Print_Area001" localSheetId="12">'Auszahlung Art. 20 ATSG'!$A$1:$K$44</definedName>
    <definedName name="Print_Area001" localSheetId="13">'Auszahlung Art. 20 ATSG LP'!$A$1:$K$44</definedName>
    <definedName name="Print_Area01" localSheetId="14">'Abtretung Nachzahlung ATSG'!$A$1:$L$48</definedName>
    <definedName name="Print_Area01" localSheetId="15">'Abtretung Nachzahlung ATSG LP'!$A$1:$L$48</definedName>
    <definedName name="Print_Area01" localSheetId="12">'Auszahlung Art. 20 ATSG'!$A$1:$L$44</definedName>
    <definedName name="Print_Area01" localSheetId="13">'Auszahlung Art. 20 ATSG LP'!$A$1:$L$44</definedName>
    <definedName name="Print_Area01">'Konkubinat - Entschädigung HH'!$A$1:$J$92</definedName>
    <definedName name="Print_Area04" localSheetId="10">'unrechtmässsiger SH Bezug'!$A$1:$H$33</definedName>
    <definedName name="Print_Area04" localSheetId="11">'unrechtmässsiger SH Bezug LP'!$A$1:$H$33</definedName>
    <definedName name="Print_Area2" localSheetId="2">Budget!$A$1:$AC$118</definedName>
    <definedName name="UNTERST_WOHNS">Gesuch!$N$19</definedName>
  </definedNames>
  <calcPr calcId="162913"/>
</workbook>
</file>

<file path=xl/calcChain.xml><?xml version="1.0" encoding="utf-8"?>
<calcChain xmlns="http://schemas.openxmlformats.org/spreadsheetml/2006/main">
  <c r="J99" i="15" l="1"/>
  <c r="L99" i="15"/>
  <c r="N99" i="15"/>
  <c r="P99" i="15"/>
  <c r="R99" i="15"/>
  <c r="T99" i="15"/>
  <c r="V99" i="15"/>
  <c r="X99" i="15"/>
  <c r="Z99" i="15"/>
  <c r="H99" i="15"/>
  <c r="AB87" i="15"/>
  <c r="AB85" i="15"/>
  <c r="J68" i="33"/>
  <c r="Z44" i="33"/>
  <c r="Y44" i="33"/>
  <c r="X44" i="33"/>
  <c r="W44" i="33"/>
  <c r="V44" i="33"/>
  <c r="U44" i="33"/>
  <c r="T44" i="33"/>
  <c r="S44" i="33"/>
  <c r="R44" i="33"/>
  <c r="Q44" i="33"/>
  <c r="P44" i="33"/>
  <c r="O44" i="33"/>
  <c r="N44" i="33"/>
  <c r="M44" i="33"/>
  <c r="L44" i="33"/>
  <c r="K44" i="33"/>
  <c r="J42" i="33"/>
  <c r="J33" i="33"/>
  <c r="J44" i="33" s="1"/>
  <c r="J72" i="33" l="1"/>
  <c r="J74" i="33" s="1"/>
  <c r="J78" i="33" s="1"/>
  <c r="J82" i="33" s="1"/>
  <c r="AG164" i="15"/>
  <c r="AG165" i="15"/>
  <c r="AH165" i="15"/>
  <c r="AG166" i="15"/>
  <c r="AH166" i="15"/>
  <c r="AI166" i="15"/>
  <c r="AG167" i="15"/>
  <c r="AH167" i="15"/>
  <c r="AI167" i="15"/>
  <c r="AJ167" i="15"/>
  <c r="AG168" i="15"/>
  <c r="AH168" i="15"/>
  <c r="AI168" i="15"/>
  <c r="AJ168" i="15"/>
  <c r="AK168" i="15"/>
  <c r="AG169" i="15"/>
  <c r="AH169" i="15"/>
  <c r="AI169" i="15"/>
  <c r="AJ169" i="15"/>
  <c r="AK169" i="15"/>
  <c r="AL169" i="15"/>
  <c r="AG170" i="15"/>
  <c r="AH170" i="15"/>
  <c r="AI170" i="15"/>
  <c r="AJ170" i="15"/>
  <c r="AK170" i="15"/>
  <c r="AL170" i="15"/>
  <c r="AM170" i="15"/>
  <c r="AG171" i="15"/>
  <c r="AH171" i="15"/>
  <c r="AI171" i="15"/>
  <c r="AJ171" i="15"/>
  <c r="AK171" i="15"/>
  <c r="AL171" i="15"/>
  <c r="AM171" i="15"/>
  <c r="AN171" i="15"/>
  <c r="AG172" i="15"/>
  <c r="AH172" i="15"/>
  <c r="AI172" i="15"/>
  <c r="AJ172" i="15"/>
  <c r="AK172" i="15"/>
  <c r="AL172" i="15"/>
  <c r="AM172" i="15"/>
  <c r="AN172" i="15"/>
  <c r="AO172" i="15"/>
  <c r="AG173" i="15"/>
  <c r="AH173" i="15"/>
  <c r="AI173" i="15"/>
  <c r="AJ173" i="15"/>
  <c r="AK173" i="15"/>
  <c r="AL173" i="15"/>
  <c r="AM173" i="15"/>
  <c r="AN173" i="15"/>
  <c r="AO173" i="15"/>
  <c r="AP173" i="15"/>
  <c r="AG174" i="15"/>
  <c r="AH174" i="15"/>
  <c r="AI174" i="15"/>
  <c r="AJ174" i="15"/>
  <c r="AK174" i="15"/>
  <c r="AL174" i="15"/>
  <c r="AM174" i="15"/>
  <c r="AN174" i="15"/>
  <c r="AO174" i="15"/>
  <c r="AP174" i="15"/>
  <c r="AQ174" i="15"/>
  <c r="AG175" i="15"/>
  <c r="AH175" i="15"/>
  <c r="AI175" i="15"/>
  <c r="AJ175" i="15"/>
  <c r="AK175" i="15"/>
  <c r="AL175" i="15"/>
  <c r="AM175" i="15"/>
  <c r="AN175" i="15"/>
  <c r="AO175" i="15"/>
  <c r="AP175" i="15"/>
  <c r="AQ175" i="15"/>
  <c r="AR175" i="15"/>
  <c r="AG176" i="15"/>
  <c r="AH176" i="15"/>
  <c r="AI176" i="15"/>
  <c r="AJ176" i="15"/>
  <c r="AK176" i="15"/>
  <c r="AL176" i="15"/>
  <c r="AM176" i="15"/>
  <c r="AN176" i="15"/>
  <c r="AO176" i="15"/>
  <c r="AP176" i="15"/>
  <c r="AQ176" i="15"/>
  <c r="AR176" i="15"/>
  <c r="AS176" i="15"/>
  <c r="T160" i="2"/>
  <c r="Q160" i="2" s="1"/>
  <c r="S159" i="2"/>
  <c r="R159" i="2" s="1"/>
  <c r="Q159" i="2"/>
  <c r="P159" i="2"/>
  <c r="O159" i="2"/>
  <c r="R158" i="2"/>
  <c r="Q158" i="2" s="1"/>
  <c r="O158" i="2"/>
  <c r="P157" i="2"/>
  <c r="O157" i="2"/>
  <c r="O156" i="2"/>
  <c r="R160" i="2" l="1"/>
  <c r="S160" i="2"/>
  <c r="U161" i="2"/>
  <c r="V162" i="2" s="1"/>
  <c r="O161" i="2"/>
  <c r="P161" i="2"/>
  <c r="P158" i="2"/>
  <c r="O160" i="2"/>
  <c r="P160" i="2"/>
  <c r="R161" i="2"/>
  <c r="S161" i="2" l="1"/>
  <c r="T161" i="2"/>
  <c r="Q161" i="2"/>
  <c r="T162" i="2"/>
  <c r="S162" i="2"/>
  <c r="Q162" i="2"/>
  <c r="R162" i="2"/>
  <c r="U162" i="2"/>
  <c r="P162" i="2"/>
  <c r="W163" i="2"/>
  <c r="O162" i="2"/>
  <c r="T163" i="2" l="1"/>
  <c r="O163" i="2"/>
  <c r="S163" i="2"/>
  <c r="V163" i="2"/>
  <c r="U163" i="2"/>
  <c r="R163" i="2"/>
  <c r="X164" i="2"/>
  <c r="Q163" i="2"/>
  <c r="P163" i="2"/>
  <c r="Y165" i="2" l="1"/>
  <c r="S164" i="2"/>
  <c r="V164" i="2"/>
  <c r="R164" i="2"/>
  <c r="P164" i="2"/>
  <c r="Q164" i="2"/>
  <c r="U164" i="2"/>
  <c r="W164" i="2"/>
  <c r="O164" i="2"/>
  <c r="T164" i="2"/>
  <c r="Q165" i="2" l="1"/>
  <c r="R165" i="2"/>
  <c r="X165" i="2"/>
  <c r="P165" i="2"/>
  <c r="V165" i="2"/>
  <c r="S165" i="2"/>
  <c r="W165" i="2"/>
  <c r="O165" i="2"/>
  <c r="Z166" i="2"/>
  <c r="U165" i="2"/>
  <c r="T165" i="2"/>
  <c r="E26" i="8"/>
  <c r="O22" i="8"/>
  <c r="F20" i="8"/>
  <c r="V166" i="2" l="1"/>
  <c r="Q166" i="2"/>
  <c r="W166" i="2"/>
  <c r="U166" i="2"/>
  <c r="X166" i="2"/>
  <c r="T166" i="2"/>
  <c r="S166" i="2"/>
  <c r="P166" i="2"/>
  <c r="AA167" i="2"/>
  <c r="O166" i="2"/>
  <c r="R166" i="2"/>
  <c r="Y166" i="2"/>
  <c r="R7" i="8"/>
  <c r="P7" i="8"/>
  <c r="N7" i="8"/>
  <c r="AA7" i="8"/>
  <c r="Z7" i="8"/>
  <c r="Y7" i="8"/>
  <c r="X7" i="8"/>
  <c r="X9" i="8"/>
  <c r="N9" i="8"/>
  <c r="A9" i="8"/>
  <c r="U38" i="8" s="1"/>
  <c r="E16" i="31"/>
  <c r="E14" i="31"/>
  <c r="E12" i="31"/>
  <c r="E10" i="31"/>
  <c r="E8" i="31"/>
  <c r="J8" i="30"/>
  <c r="E16" i="30"/>
  <c r="E14" i="30"/>
  <c r="E12" i="30"/>
  <c r="E10" i="30"/>
  <c r="E8" i="30"/>
  <c r="J8" i="29"/>
  <c r="E16" i="29"/>
  <c r="E14" i="29"/>
  <c r="E12" i="29"/>
  <c r="E10" i="29"/>
  <c r="E8" i="29"/>
  <c r="J8" i="28"/>
  <c r="E16" i="28"/>
  <c r="E14" i="28"/>
  <c r="E12" i="28"/>
  <c r="E10" i="28"/>
  <c r="E8" i="28"/>
  <c r="Z167" i="2" l="1"/>
  <c r="R167" i="2"/>
  <c r="U167" i="2"/>
  <c r="Y167" i="2"/>
  <c r="Q167" i="2"/>
  <c r="O167" i="2"/>
  <c r="T167" i="2"/>
  <c r="X167" i="2"/>
  <c r="P167" i="2"/>
  <c r="W167" i="2"/>
  <c r="V167" i="2"/>
  <c r="S167" i="2"/>
  <c r="G39" i="31"/>
  <c r="G39" i="30"/>
  <c r="G30" i="29"/>
  <c r="G30" i="28"/>
  <c r="E29" i="24" l="1"/>
  <c r="C39" i="16"/>
  <c r="C39" i="4"/>
  <c r="E61" i="26" l="1"/>
  <c r="E64" i="26"/>
  <c r="A64" i="26"/>
  <c r="G63" i="20"/>
  <c r="G64" i="20"/>
  <c r="B64" i="20"/>
  <c r="D12" i="8"/>
  <c r="E29" i="25"/>
  <c r="E131" i="1" l="1"/>
  <c r="A131" i="1"/>
  <c r="Q170" i="2" l="1"/>
  <c r="R170" i="2" s="1"/>
  <c r="Q171" i="2" l="1"/>
  <c r="R171" i="2" s="1"/>
  <c r="S170" i="2" l="1"/>
  <c r="Q172" i="2"/>
  <c r="R172" i="2" s="1"/>
  <c r="S171" i="2" l="1"/>
  <c r="S172" i="2"/>
  <c r="Q173" i="2"/>
  <c r="R173" i="2" s="1"/>
  <c r="G73" i="20"/>
  <c r="B73" i="20"/>
  <c r="G72" i="20"/>
  <c r="B72" i="20"/>
  <c r="G71" i="20"/>
  <c r="B71" i="20"/>
  <c r="G68" i="20"/>
  <c r="B68" i="20"/>
  <c r="G67" i="20"/>
  <c r="B67" i="20"/>
  <c r="B63" i="20"/>
  <c r="G62" i="20"/>
  <c r="B62" i="20"/>
  <c r="G59" i="20"/>
  <c r="B59" i="20"/>
  <c r="G58" i="20"/>
  <c r="B58" i="20"/>
  <c r="G57" i="20"/>
  <c r="B57" i="20"/>
  <c r="G56" i="20"/>
  <c r="B56" i="20"/>
  <c r="G53" i="20"/>
  <c r="B53" i="20"/>
  <c r="G52" i="20"/>
  <c r="B52" i="20"/>
  <c r="G51" i="20"/>
  <c r="B51" i="20"/>
  <c r="G50" i="20"/>
  <c r="B50" i="20"/>
  <c r="G47" i="20"/>
  <c r="B47" i="20"/>
  <c r="G46" i="20"/>
  <c r="B46" i="20"/>
  <c r="G45" i="20"/>
  <c r="B45" i="20"/>
  <c r="G44" i="20"/>
  <c r="B44" i="20"/>
  <c r="G40" i="20"/>
  <c r="Q174" i="2" l="1"/>
  <c r="R174" i="2" s="1"/>
  <c r="S173" i="2"/>
  <c r="Q175" i="2" l="1"/>
  <c r="R175" i="2" s="1"/>
  <c r="S174" i="2"/>
  <c r="J8" i="15"/>
  <c r="S175" i="2" l="1"/>
  <c r="V8" i="15"/>
  <c r="T8" i="15"/>
  <c r="R8" i="15"/>
  <c r="P8" i="15"/>
  <c r="N8" i="15"/>
  <c r="L8" i="15"/>
  <c r="H8" i="15"/>
  <c r="C39" i="19"/>
  <c r="C12" i="19"/>
  <c r="C11" i="19"/>
  <c r="C10" i="19"/>
  <c r="C9" i="19"/>
  <c r="G8" i="19"/>
  <c r="C8" i="19"/>
  <c r="C39" i="18"/>
  <c r="C12" i="18"/>
  <c r="C11" i="18"/>
  <c r="C10" i="18"/>
  <c r="C9" i="18"/>
  <c r="G8" i="18"/>
  <c r="C8" i="18"/>
  <c r="C12" i="16" l="1"/>
  <c r="C11" i="16"/>
  <c r="C10" i="16"/>
  <c r="C9" i="16"/>
  <c r="G8" i="16"/>
  <c r="C8" i="16"/>
  <c r="C12" i="4"/>
  <c r="C11" i="4"/>
  <c r="C10" i="4"/>
  <c r="C9" i="4"/>
  <c r="G8" i="4"/>
  <c r="C8" i="4"/>
  <c r="K103" i="1" l="1"/>
  <c r="C8" i="15" l="1"/>
  <c r="I9" i="2"/>
  <c r="G6" i="20" s="1"/>
  <c r="T103" i="1" l="1"/>
  <c r="A61" i="26" l="1"/>
  <c r="A38" i="8" s="1"/>
  <c r="A39" i="30" l="1"/>
  <c r="A39" i="31"/>
  <c r="A30" i="28"/>
  <c r="A30" i="29"/>
  <c r="A29" i="24"/>
  <c r="A29" i="25"/>
  <c r="C36" i="16"/>
  <c r="C36" i="19"/>
  <c r="C36" i="4"/>
  <c r="C36" i="18"/>
  <c r="Z129" i="15" l="1"/>
  <c r="X129" i="15"/>
  <c r="V129" i="15"/>
  <c r="T129" i="15"/>
  <c r="R129" i="15"/>
  <c r="P129" i="15"/>
  <c r="N129" i="15"/>
  <c r="L129" i="15"/>
  <c r="J129" i="15"/>
  <c r="H129" i="15"/>
  <c r="C9" i="2" l="1"/>
  <c r="H23" i="15"/>
  <c r="Z109" i="15"/>
  <c r="X109" i="15"/>
  <c r="V109" i="15"/>
  <c r="T109" i="15"/>
  <c r="R109" i="15"/>
  <c r="P109" i="15"/>
  <c r="N109" i="15"/>
  <c r="L109" i="15"/>
  <c r="J109" i="15"/>
  <c r="H109" i="15"/>
  <c r="AB97" i="15"/>
  <c r="AB96" i="15"/>
  <c r="AB93" i="15"/>
  <c r="AB91" i="15"/>
  <c r="AB89" i="15"/>
  <c r="AB83" i="15"/>
  <c r="AB81" i="15"/>
  <c r="AB77" i="15"/>
  <c r="AB68" i="15"/>
  <c r="AB67" i="15"/>
  <c r="AB63" i="15"/>
  <c r="AB62" i="15"/>
  <c r="AB61" i="15"/>
  <c r="AB60" i="15"/>
  <c r="AB56" i="15"/>
  <c r="AB55" i="15"/>
  <c r="AB54" i="15"/>
  <c r="AB53" i="15"/>
  <c r="AB49" i="15"/>
  <c r="AB48" i="15"/>
  <c r="AB47" i="15"/>
  <c r="AB46" i="15"/>
  <c r="AB42" i="15"/>
  <c r="AB41" i="15"/>
  <c r="AB40" i="15"/>
  <c r="AB39" i="15"/>
  <c r="AB33" i="15"/>
  <c r="AB31" i="15"/>
  <c r="AB29" i="15"/>
  <c r="Z25" i="15"/>
  <c r="X25" i="15"/>
  <c r="V25" i="15"/>
  <c r="T25" i="15"/>
  <c r="R25" i="15"/>
  <c r="P25" i="15"/>
  <c r="N25" i="15"/>
  <c r="L25" i="15"/>
  <c r="J25" i="15"/>
  <c r="H25" i="15"/>
  <c r="Z23" i="15"/>
  <c r="AB23" i="15" s="1"/>
  <c r="X23" i="15"/>
  <c r="V23" i="15"/>
  <c r="T23" i="15"/>
  <c r="R23" i="15"/>
  <c r="P23" i="15"/>
  <c r="N23" i="15"/>
  <c r="L23" i="15"/>
  <c r="J23" i="15"/>
  <c r="AB20" i="15"/>
  <c r="AB99" i="15" l="1"/>
  <c r="G109" i="15"/>
  <c r="AB25" i="15"/>
  <c r="AC18" i="15"/>
  <c r="L18" i="15" l="1"/>
  <c r="L70" i="15" s="1"/>
  <c r="L73" i="15" s="1"/>
  <c r="L101" i="15" s="1"/>
  <c r="L111" i="15" s="1"/>
  <c r="Z18" i="15"/>
  <c r="AB18" i="15" s="1"/>
  <c r="J18" i="15"/>
  <c r="J70" i="15" s="1"/>
  <c r="J73" i="15" s="1"/>
  <c r="J101" i="15" s="1"/>
  <c r="J111" i="15" s="1"/>
  <c r="N18" i="15"/>
  <c r="N70" i="15" s="1"/>
  <c r="N73" i="15" s="1"/>
  <c r="N101" i="15" s="1"/>
  <c r="N111" i="15" s="1"/>
  <c r="X18" i="15"/>
  <c r="X70" i="15" s="1"/>
  <c r="X73" i="15" s="1"/>
  <c r="X101" i="15" s="1"/>
  <c r="X111" i="15" s="1"/>
  <c r="H18" i="15"/>
  <c r="H70" i="15" s="1"/>
  <c r="H73" i="15" s="1"/>
  <c r="H101" i="15" s="1"/>
  <c r="V18" i="15"/>
  <c r="V70" i="15" s="1"/>
  <c r="V73" i="15" s="1"/>
  <c r="V101" i="15" s="1"/>
  <c r="V111" i="15" s="1"/>
  <c r="T18" i="15"/>
  <c r="T70" i="15" s="1"/>
  <c r="T73" i="15" s="1"/>
  <c r="T101" i="15" s="1"/>
  <c r="T111" i="15" s="1"/>
  <c r="R18" i="15"/>
  <c r="R70" i="15" s="1"/>
  <c r="R73" i="15" s="1"/>
  <c r="R101" i="15" s="1"/>
  <c r="R111" i="15" s="1"/>
  <c r="P18" i="15"/>
  <c r="P70" i="15" s="1"/>
  <c r="P73" i="15" s="1"/>
  <c r="P101" i="15" s="1"/>
  <c r="P111" i="15" s="1"/>
  <c r="H131" i="15" l="1"/>
  <c r="H111" i="15"/>
  <c r="T130" i="15"/>
  <c r="T131" i="15"/>
  <c r="V130" i="15"/>
  <c r="V131" i="15"/>
  <c r="X130" i="15"/>
  <c r="X131" i="15"/>
  <c r="N130" i="15"/>
  <c r="N131" i="15"/>
  <c r="J130" i="15"/>
  <c r="J131" i="15"/>
  <c r="P130" i="15"/>
  <c r="P131" i="15"/>
  <c r="H130" i="15"/>
  <c r="R130" i="15"/>
  <c r="R131" i="15"/>
  <c r="L130" i="15"/>
  <c r="L131" i="15"/>
  <c r="Z70" i="15"/>
  <c r="Z73" i="15" s="1"/>
  <c r="Z101" i="15" s="1"/>
  <c r="Z111" i="15" s="1"/>
  <c r="Z130" i="15" l="1"/>
  <c r="Z131" i="15"/>
  <c r="J132" i="15"/>
  <c r="X132" i="15"/>
  <c r="R132" i="15"/>
  <c r="N132" i="15"/>
  <c r="L132" i="15"/>
  <c r="V132" i="15"/>
  <c r="T132" i="15"/>
  <c r="P132" i="15"/>
  <c r="AC77" i="15"/>
  <c r="AB70" i="15"/>
  <c r="AB73" i="15" s="1"/>
  <c r="AB101" i="15" s="1"/>
  <c r="Z132" i="15" l="1"/>
  <c r="H132" i="15" l="1"/>
  <c r="AB105" i="15" s="1"/>
  <c r="AB106" i="15" l="1"/>
  <c r="AB111" i="15"/>
  <c r="AB107" i="15"/>
  <c r="AB109" i="15"/>
  <c r="A7" i="8" l="1"/>
  <c r="L38" i="8" s="1"/>
  <c r="I112" i="2" l="1"/>
  <c r="I101" i="2"/>
  <c r="J17" i="2"/>
  <c r="I17" i="2" s="1"/>
  <c r="J16" i="2"/>
  <c r="G10" i="20" l="1"/>
  <c r="G24" i="20" s="1"/>
  <c r="I70" i="2"/>
  <c r="I73" i="2" s="1"/>
  <c r="I118" i="2"/>
  <c r="G16" i="20" l="1"/>
  <c r="G21" i="20"/>
  <c r="G27" i="20"/>
  <c r="G14" i="20"/>
  <c r="G32" i="20"/>
  <c r="G34" i="20"/>
  <c r="G18" i="20"/>
  <c r="G29" i="20"/>
  <c r="I116" i="2"/>
  <c r="I103" i="2"/>
  <c r="I120" i="2" s="1"/>
  <c r="G35" i="20" l="1"/>
  <c r="G36" i="20" s="1"/>
  <c r="G75" i="20" s="1"/>
  <c r="I122" i="2"/>
  <c r="I124" i="2" s="1"/>
  <c r="O92" i="1"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xml:space="preserve">- Persone che vivono in comunità abitative d'interessi
- Giovani adulti
- Persone che soggiornano in istituto 
- Persone che hanno adottato forme aditative particolari
- Genitori beneficiari di diritti di visita </t>
        </r>
      </text>
    </comment>
    <comment ref="I22" authorId="0" shapeId="0">
      <text>
        <r>
          <rPr>
            <b/>
            <sz val="9"/>
            <color indexed="81"/>
            <rFont val="Segoe UI"/>
            <family val="2"/>
          </rPr>
          <t>Tenere in considerazione i limiti massimi di spese di alloggio indicati dai Comuni!!
Vedi anche il Manuale di assistenza sociale, B-Copertura die bisogni primari, Affitto</t>
        </r>
      </text>
    </comment>
    <comment ref="I24" authorId="0" shapeId="0">
      <text>
        <r>
          <rPr>
            <b/>
            <sz val="9"/>
            <color indexed="81"/>
            <rFont val="Segoe UI"/>
            <family val="2"/>
          </rPr>
          <t xml:space="preserve">- Spese di alloggio per le comunità abitative 
- Spese di alloggio per giovani adulti 
- Spese di alloggio per genitori beneficiari di diritti di visita 
- Spese di alloggio per le abitazioni in proprietà 
- (Tasso d'interesse ipotecario e spese accessorie usuali C.4.2.  9) </t>
        </r>
      </text>
    </comment>
    <comment ref="I30" authorId="0" shapeId="0">
      <text>
        <r>
          <rPr>
            <b/>
            <sz val="9"/>
            <color indexed="81"/>
            <rFont val="Segoe UI"/>
            <family val="2"/>
          </rPr>
          <t>Franchigia massima di CHF 30.00 non viene dedotta automaticamente (Art. 9 DELCAss)
Se i benefici della LCA sono riconosciuti dal comune, allora nessuna deduzione finanziaria.</t>
        </r>
      </text>
    </comment>
    <comment ref="I85" authorId="0" shapeId="0">
      <text>
        <r>
          <rPr>
            <b/>
            <sz val="9"/>
            <color indexed="81"/>
            <rFont val="Segoe UI"/>
            <family val="2"/>
          </rPr>
          <t xml:space="preserve"> anche per i partner registrati </t>
        </r>
      </text>
    </comment>
    <comment ref="I89" authorId="0" shapeId="0">
      <text>
        <r>
          <rPr>
            <b/>
            <sz val="9"/>
            <color indexed="81"/>
            <rFont val="Segoe UI"/>
            <family val="2"/>
          </rPr>
          <t>incluso indennità sociale speciale</t>
        </r>
      </text>
    </comment>
    <comment ref="I93" authorId="0" shapeId="0">
      <text>
        <r>
          <rPr>
            <b/>
            <sz val="9"/>
            <color indexed="81"/>
            <rFont val="Segoe UI"/>
            <family val="2"/>
          </rPr>
          <t>Si prega di notare che nel caso di pensioni con prestazioni complementari, i sussidi dell'assicurazione sanitaria devono essere adeguati.</t>
        </r>
      </text>
    </comment>
    <comment ref="I108" authorId="0" shapeId="0">
      <text>
        <r>
          <rPr>
            <b/>
            <sz val="9"/>
            <color indexed="81"/>
            <rFont val="Segoe UI"/>
            <family val="2"/>
          </rPr>
          <t>Franchigia prestazioni lavorative = max Fr. 500.-
Qualificazione profess. = max Fr. 300.-
Il limite massimo per l'assegno integrativo Aint e/ o le parti non computabili del reddito PNC ammonta a Fr. 650.- per nucleo familiare al mese.</t>
        </r>
      </text>
    </comment>
    <comment ref="I120" authorId="0" shapeId="0">
      <text>
        <r>
          <rPr>
            <b/>
            <sz val="9"/>
            <color indexed="81"/>
            <rFont val="Segoe UI"/>
            <family val="2"/>
          </rPr>
          <t>Franchigie da reddito e/ o contributi integrativi vengono presi in conto solo se risulta un deficit, ossia il diritto all'assistenza</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compreso qualsiasi assegno sociale speciale</t>
        </r>
      </text>
    </comment>
    <comment ref="J74" authorId="1" shapeId="0">
      <text>
        <r>
          <rPr>
            <b/>
            <sz val="9"/>
            <color indexed="81"/>
            <rFont val="Segoe UI"/>
            <family val="2"/>
          </rPr>
          <t>Se non si tiene conto del contributo di concubinato</t>
        </r>
        <r>
          <rPr>
            <sz val="9"/>
            <color indexed="81"/>
            <rFont val="Segoe UI"/>
            <family val="2"/>
          </rPr>
          <t>, ma di un indennizzo per la gestione dell'economia domestica</t>
        </r>
        <r>
          <rPr>
            <b/>
            <sz val="9"/>
            <color indexed="81"/>
            <rFont val="Segoe UI"/>
            <family val="2"/>
          </rPr>
          <t>, inserire qui fr 0.00.</t>
        </r>
      </text>
    </comment>
    <comment ref="B78"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 ref="H78" authorId="1" shapeId="0">
      <text>
        <r>
          <rPr>
            <b/>
            <sz val="9"/>
            <color indexed="81"/>
            <rFont val="Segoe UI"/>
            <family val="2"/>
          </rPr>
          <t>Entro i limiti della capacità finanziaria, l’indennità deve essere perlomeno raddoppiata se la persona beneficiaria del sostegno si occupa della cura di uno o più figli della persona debitrice. (Linee guida COSAS D.4.5. paragrafo 3).</t>
        </r>
      </text>
    </comment>
  </commentList>
</comments>
</file>

<file path=xl/sharedStrings.xml><?xml version="1.0" encoding="utf-8"?>
<sst xmlns="http://schemas.openxmlformats.org/spreadsheetml/2006/main" count="823" uniqueCount="475">
  <si>
    <t>Richiesta</t>
  </si>
  <si>
    <t>Indicazioni sulle persone e sulle professioni si riferiscono ad ambedue i sessi</t>
  </si>
  <si>
    <t>Richiedente:</t>
  </si>
  <si>
    <t>Nome</t>
  </si>
  <si>
    <t>Cognome</t>
  </si>
  <si>
    <t>Data di nascita</t>
  </si>
  <si>
    <t>No. AVS</t>
  </si>
  <si>
    <t>Stato civile</t>
  </si>
  <si>
    <t>Sesso</t>
  </si>
  <si>
    <t xml:space="preserve"> </t>
  </si>
  <si>
    <t>Attinenza</t>
  </si>
  <si>
    <t>Cantone origine</t>
  </si>
  <si>
    <t>Indirizzo</t>
  </si>
  <si>
    <t>NAP / Luogo</t>
  </si>
  <si>
    <t>Nazionalità</t>
  </si>
  <si>
    <t xml:space="preserve">   Comune assistenz.</t>
  </si>
  <si>
    <t>Permesso dimora</t>
  </si>
  <si>
    <t>Valido fino al</t>
  </si>
  <si>
    <t>Soggiorno nel Cantone dal</t>
  </si>
  <si>
    <t>Arrivo dal Comune/Cantone</t>
  </si>
  <si>
    <t>Professione</t>
  </si>
  <si>
    <t>Genitori</t>
  </si>
  <si>
    <t>Nome e indirizzo</t>
  </si>
  <si>
    <t>Sposato</t>
  </si>
  <si>
    <t>Dati personali del coniuge</t>
  </si>
  <si>
    <t xml:space="preserve">Nato il </t>
  </si>
  <si>
    <t>No.AVS</t>
  </si>
  <si>
    <t>Separato</t>
  </si>
  <si>
    <t>Data della separazione effettiva</t>
  </si>
  <si>
    <t>Data della separazione legale</t>
  </si>
  <si>
    <t>Vedovo</t>
  </si>
  <si>
    <t>Dati personali del coniuge defunto</t>
  </si>
  <si>
    <t>Data decesso</t>
  </si>
  <si>
    <t>Divorziato</t>
  </si>
  <si>
    <t>Dati personali dell'ex - coniuge</t>
  </si>
  <si>
    <t>Nato il</t>
  </si>
  <si>
    <t>Data divorzio</t>
  </si>
  <si>
    <t>Partner attuale</t>
  </si>
  <si>
    <t>Figli</t>
  </si>
  <si>
    <t>Altre persone abitanti con il richiedente, ad es. figliastri, genitori ecc.</t>
  </si>
  <si>
    <t>Assistenza dal</t>
  </si>
  <si>
    <t>presumibilmente fino al</t>
  </si>
  <si>
    <t>Quota assistenziale sec. foglio di calcolo (+ cm, +sussidi)</t>
  </si>
  <si>
    <t>Modalità di pagamento</t>
  </si>
  <si>
    <t>Luogo</t>
  </si>
  <si>
    <t>Data</t>
  </si>
  <si>
    <t>Presa di posizione del Servizio sociale regionale</t>
  </si>
  <si>
    <t>Timbro e firma</t>
  </si>
  <si>
    <t>Foglio di calcolo</t>
  </si>
  <si>
    <t>per la determinazione dell'aiuto sociale (assistenza pubblica)</t>
  </si>
  <si>
    <t>Richiedente</t>
  </si>
  <si>
    <t>Richiesta dal</t>
  </si>
  <si>
    <t>per</t>
  </si>
  <si>
    <t>persone nel nucleo familiare</t>
  </si>
  <si>
    <t>di</t>
  </si>
  <si>
    <t>persone assistite</t>
  </si>
  <si>
    <t>Premi base della cassa malati Lamal*</t>
  </si>
  <si>
    <t>Totale uscite</t>
  </si>
  <si>
    <t>Totale uscite (riporto)</t>
  </si>
  <si>
    <t>Nome, cognome</t>
  </si>
  <si>
    <t>attività</t>
  </si>
  <si>
    <t>Alimenti figli</t>
  </si>
  <si>
    <t>Altre entrate</t>
  </si>
  <si>
    <t>Totale entrate</t>
  </si>
  <si>
    <t>Deficit (-) / Eccedenza (+)</t>
  </si>
  <si>
    <t/>
  </si>
  <si>
    <t>Calcolo dell'assistenza pubblica</t>
  </si>
  <si>
    <t>Totale fabbisogno computabile</t>
  </si>
  <si>
    <t>Totale entrate computabili</t>
  </si>
  <si>
    <t>Personen</t>
  </si>
  <si>
    <t>plus</t>
  </si>
  <si>
    <t>Monat</t>
  </si>
  <si>
    <t>pro P.</t>
  </si>
  <si>
    <t>Promemoria per beneficiari di prestazioni assistenziali</t>
  </si>
  <si>
    <t>Le designazioni di persone e professioni si riferiscono ad entrambi i sessi</t>
  </si>
  <si>
    <t>Diritto</t>
  </si>
  <si>
    <t>Condizioni</t>
  </si>
  <si>
    <r>
      <t xml:space="preserve">Chi beneficia dell'assistenza sociale deve fare tutto il possibile per alleviare </t>
    </r>
    <r>
      <rPr>
        <sz val="9"/>
        <color indexed="8"/>
        <rFont val="Arial"/>
        <family val="2"/>
      </rPr>
      <t xml:space="preserve">o </t>
    </r>
    <r>
      <rPr>
        <sz val="10"/>
        <color indexed="8"/>
        <rFont val="Arial"/>
        <family val="2"/>
      </rPr>
      <t xml:space="preserve"> eliminare la situazione di bisogno.</t>
    </r>
  </si>
  <si>
    <t>Competenza</t>
  </si>
  <si>
    <t>Calcolo</t>
  </si>
  <si>
    <t>Rimborso</t>
  </si>
  <si>
    <t>Il comune competente può richiedere il rimborso delle prestazioni assistenziali:</t>
  </si>
  <si>
    <t xml:space="preserve">• se la Sua sostanza o il Suo reddito sono sostanzialmente migliorati (art. 11 cpv. 2 LA). </t>
  </si>
  <si>
    <t xml:space="preserve">  Il rimborso può avvenire solo se non provoca una nuova situazione di bisogno.</t>
  </si>
  <si>
    <t>Obbligo di assistenza dei familiari</t>
  </si>
  <si>
    <t>Di principio l'obbligo di assistenza dei familiari precede l'assistenza pubblica.</t>
  </si>
  <si>
    <t>Ho letto il Promemoria per beneficiari di prestazioni assistenziali e mi dichiaro d'accordo con esso.</t>
  </si>
  <si>
    <t>ll richiedente:</t>
  </si>
  <si>
    <t>Luogo/data:</t>
  </si>
  <si>
    <t>Firma</t>
  </si>
  <si>
    <t>Dichiarazione di liberazione dal segreto d'ufficio</t>
  </si>
  <si>
    <t>NAP e luogo</t>
  </si>
  <si>
    <t xml:space="preserve">Data di nascita </t>
  </si>
  <si>
    <t>libera</t>
  </si>
  <si>
    <t>in relazione a</t>
  </si>
  <si>
    <t>le istituzioni e le persone indicate di seguito dall’obbligo reciproco di segretezza rispettivamente</t>
  </si>
  <si>
    <t>dal segreto d’ufficio o professionale:</t>
  </si>
  <si>
    <t>-</t>
  </si>
  <si>
    <t>La dichiarazione di liberazione è valida fino alla conclusione dell’attività menzionata.</t>
  </si>
  <si>
    <t>Luogo e data</t>
  </si>
  <si>
    <t xml:space="preserve">Firma </t>
  </si>
  <si>
    <t>cognome e nome dell'utente</t>
  </si>
  <si>
    <r>
      <t xml:space="preserve">Dichiarazione
</t>
    </r>
    <r>
      <rPr>
        <b/>
        <sz val="10"/>
        <color indexed="8"/>
        <rFont val="Arial"/>
        <family val="2"/>
      </rPr>
      <t xml:space="preserve"> di reddito e sostanza per domande di assistenza sociale</t>
    </r>
  </si>
  <si>
    <t>In virtù delle basi legali preghiamo tutte le persone che chiedono sostegno finanziario di compilare in modo completo e veritiero il presente modulo. In caso di informazioni incomplete, le autorità sociali devono supporre che non sia data una necessità di assistenza ai sensi della legge e non può quindi essere concessa assistenza sociale.</t>
  </si>
  <si>
    <t>Basi legali</t>
  </si>
  <si>
    <t>à</t>
  </si>
  <si>
    <t xml:space="preserve">Conformemente all'art. 4 della legge cantonale sull'assistenza, i beneficiari di assistenza sociale sono tenuti a dare informazioni e a produrre i documenti necessari per determinare la necessità di aiuto.    </t>
  </si>
  <si>
    <t>Chi beneficia dell'assistenza sociale dopo aver fornito indicazioni inveritiere o incomplete è punibile per truffa conformemente all'art. 146 del Codice penale svizzero (CP).</t>
  </si>
  <si>
    <t>L'assistenza sociale percepita indebitamente deve in ogni caso essere rimborsata.</t>
  </si>
  <si>
    <t>Nel quadro dell'assistenza amministrativa, le autorità sociali possono richiedere informazioni ad altre autorità e uffici (Ufficio esecuzioni, Amministrazione delle imposte, Ufficio del registro fondiario, Ufficio della circolazione) che ritengono necessarie per determinare la necessità di aiuto.</t>
  </si>
  <si>
    <r>
      <t>(</t>
    </r>
    <r>
      <rPr>
        <b/>
        <sz val="10"/>
        <color indexed="8"/>
        <rFont val="Wingdings"/>
        <charset val="2"/>
      </rPr>
      <t>à</t>
    </r>
    <r>
      <rPr>
        <sz val="10"/>
        <color indexed="8"/>
        <rFont val="Arial"/>
        <family val="2"/>
      </rPr>
      <t xml:space="preserve"> i cittadini stranieri sono pregati di allegare i libretti per stranieri di tutte le persone)</t>
    </r>
  </si>
  <si>
    <t>Dati personali di tutte le persone che chiedono l'assistenza sociale</t>
  </si>
  <si>
    <t>Cognome / Nome</t>
  </si>
  <si>
    <t>Attinenza / nazionalità</t>
  </si>
  <si>
    <t>Situazione di reddito</t>
  </si>
  <si>
    <t>Lei e tutte le persone che insieme a Lei richiedono l'assistenza sociale, avete entrate regolari o irregolari (salario, rendite di assicurazioni sociali, indennità giornaliere, assegni maternità, donazioni volontarie, alimenti, assegni per i figli, ecc.)?</t>
  </si>
  <si>
    <t>(da comprovare con i conteggi degli ultimi tre mesi)</t>
  </si>
  <si>
    <t>Situazione patrimoniale</t>
  </si>
  <si>
    <t>Conto bancario/postale ecc.</t>
  </si>
  <si>
    <t>Luogo/Stato</t>
  </si>
  <si>
    <t>Avere/valore (+/-)</t>
  </si>
  <si>
    <t xml:space="preserve">                     (da comprovare con estratti conto/conteggi ecc. degli ultimi tre mesi)</t>
  </si>
  <si>
    <t xml:space="preserve">Lei e tutte le persone che insieme a Lei chiedono l'assistenza sociale possedete automobili, gioielli, immobili in proprietà o partecipate a/siete comproprietari di immobili, ditte o beni simili? </t>
  </si>
  <si>
    <t xml:space="preserve">Sostanza ceduta (regali, donazioni, cessione a terzi): </t>
  </si>
  <si>
    <t>Persona agevola/favorita</t>
  </si>
  <si>
    <t xml:space="preserve">  (prego giustificare) </t>
  </si>
  <si>
    <t xml:space="preserve">Lei e tutte le persone che insieme a Lei chiedono l'assistenza sociale avete effettuato donazioni o ceduto valori patrimoniali?  </t>
  </si>
  <si>
    <t>Descrizione</t>
  </si>
  <si>
    <t xml:space="preserve">                  (prego comprovare)</t>
  </si>
  <si>
    <t>Con la mia firma confermo che queste indicazioni sono complete e veritiere e che io e la mia famiglia non disponiamo di ulteriori redditi o valori patrimoniali.
Confermo che tutte le indicazioni sono debitamente comprovate.</t>
  </si>
  <si>
    <t>Firme
(per i coniugati, firma di entrambi i coniugi)</t>
  </si>
  <si>
    <t>Allegati</t>
  </si>
  <si>
    <t>Nome:</t>
  </si>
  <si>
    <t>Luogo, data</t>
  </si>
  <si>
    <t>Indirizzo del comune</t>
  </si>
  <si>
    <t>CESSIONE DI CREDITO</t>
  </si>
  <si>
    <t>Il sottoscritto / la sottocritta</t>
  </si>
  <si>
    <t xml:space="preserve">nato il </t>
  </si>
  <si>
    <t xml:space="preserve">       nato il </t>
  </si>
  <si>
    <t>nato il</t>
  </si>
  <si>
    <t xml:space="preserve">abitante a </t>
  </si>
  <si>
    <t>dichiara di essere d'accordo di cedere eventuali</t>
  </si>
  <si>
    <t>entrate ( quali prestazioni AI, AVS, cassa pensione, cassa malati inclusi i relativi sussidi, prestazioni per</t>
  </si>
  <si>
    <t>infortunio, assicurazione vita, prestazioni complementari, indennità giornaliere diverse, pretese salariali,</t>
  </si>
  <si>
    <t>borse di studio, contributi maternità, assegni familiari (assegni figli e assegni per formazione) ecc.)</t>
  </si>
  <si>
    <t>ai Comune di</t>
  </si>
  <si>
    <t>per pagamenti anticipati dallo stesso.</t>
  </si>
  <si>
    <t>Il sottoscritto/ la sottoscritta autorizza il Comune di</t>
  </si>
  <si>
    <t xml:space="preserve"> a richiedere dette pretese </t>
  </si>
  <si>
    <t>direttamente agli enti coinvolti.</t>
  </si>
  <si>
    <t>Il comune di</t>
  </si>
  <si>
    <t>si impegna a riversare gli eventuali importi eccedenti al sotto-</t>
  </si>
  <si>
    <t>scritto/ alla sottoscritta.</t>
  </si>
  <si>
    <t>Firma/ Firme</t>
  </si>
  <si>
    <t>Copia a:</t>
  </si>
  <si>
    <t>Foglio bilancio economia domestica</t>
  </si>
  <si>
    <t>Indicazioni sulle professioni si riferiscono ad ambedue i sessi</t>
  </si>
  <si>
    <t>CHF al mese</t>
  </si>
  <si>
    <t>Uscite</t>
  </si>
  <si>
    <t>Totale forfait</t>
  </si>
  <si>
    <t>Cassa malati, dedotto RIP</t>
  </si>
  <si>
    <t>Ulteriori assicurazioni secondo LCA</t>
  </si>
  <si>
    <t>Famiglia</t>
  </si>
  <si>
    <t>Salute</t>
  </si>
  <si>
    <t>D E F I C I T   ( - )   /   E C C E D E N Z A   ( + )</t>
  </si>
  <si>
    <t>Richiesta dal:</t>
  </si>
  <si>
    <t>Total</t>
  </si>
  <si>
    <t>Budget</t>
  </si>
  <si>
    <t>Premi base della cassa malati Lamal</t>
  </si>
  <si>
    <t>Assicurazioni complementari LCA</t>
  </si>
  <si>
    <t>Totale costi computabili</t>
  </si>
  <si>
    <t>Reddito senza assegni figli (genitore o figlio)</t>
  </si>
  <si>
    <t>Attività %</t>
  </si>
  <si>
    <t>D E F I C I T ( - )</t>
  </si>
  <si>
    <t>(1)</t>
  </si>
  <si>
    <t>(2)</t>
  </si>
  <si>
    <t>Person vorhanden</t>
  </si>
  <si>
    <t>Betreuender Elternteil</t>
  </si>
  <si>
    <t>Zwischensumme vor EFB</t>
  </si>
  <si>
    <t>Zählt in Unterstützungseinheit</t>
  </si>
  <si>
    <t>Klientalter</t>
  </si>
  <si>
    <t>Adulto</t>
  </si>
  <si>
    <t>Telefono</t>
  </si>
  <si>
    <t>Cellulare</t>
  </si>
  <si>
    <t>(descrizione)</t>
  </si>
  <si>
    <t>Comune XY</t>
  </si>
  <si>
    <t>Obbligo di notifica nell'ambito del diritto in materia di stranieri (art. 82b OASA)</t>
  </si>
  <si>
    <t>Presenza nel luogo di domicilio</t>
  </si>
  <si>
    <t xml:space="preserve">ad es. Servizio sociale regionale Coira, nome e funzione </t>
  </si>
  <si>
    <t>Sussidi cassa malati (completo)</t>
  </si>
  <si>
    <t>Alimentazione, bevande, tabacco</t>
  </si>
  <si>
    <t>Abbigliamento e calzature</t>
  </si>
  <si>
    <t>Consumi energetici (elettricità, gas, ecc.) escluse le spese accessorie</t>
  </si>
  <si>
    <t>Pulizia, cura dell’appartamento e dell’abbigliamento, compresa la tassa</t>
  </si>
  <si>
    <t>sulla nettezza urbana</t>
  </si>
  <si>
    <t>Spese sanitarie, escluse le franchigie e i farmaci non rimborsati dalla</t>
  </si>
  <si>
    <t>Spese di trasporto, compresi gli abbonamenti a metà prezza (trasporti</t>
  </si>
  <si>
    <t>pubblici locali, manutenzione della bicicletta e del ciclomotore)</t>
  </si>
  <si>
    <t>Bilancio incl. assegni integrativi e franchigie da reddito</t>
  </si>
  <si>
    <t>Faccia per favore un elenco di tutti i conti, le polizze e i depositi Suoi e di tutte le persone che chiedono l'assistenza sociale insieme a Lei, indipendentemente dallo stato dell'avere (conti bancari o postali in Svizzera e all'estero, titoli, averi da assicurazioni sulla vita, cauzione per l'affitto, sostanza in contanti, attestati di carenza di beni, ecc.). 
Dichiari per favore inoltre lo stato del Suo avere attuale (anche con saldo negativo)</t>
  </si>
  <si>
    <t>cassa malati, cura del corpo (articoli da toeletta, parrucchiere)</t>
  </si>
  <si>
    <t>Telecomunicazioni, internet, radio/TV (compreso il canone radio/TV)</t>
  </si>
  <si>
    <t xml:space="preserve">Formazione, tempo libero, sport (libri, giornali, materiale di cancelleria, </t>
  </si>
  <si>
    <t>tempo libero e cultura, giocattoli, animali domestici ecc.)</t>
  </si>
  <si>
    <t>Altro (ad esempio regali, inviti, tasse di gestione del conto)</t>
  </si>
  <si>
    <t>I costi effettivi differiscono nei casi singoli dal calcolo medio delle direttive COSAS</t>
  </si>
  <si>
    <t xml:space="preserve">Invii una copia della decisione a </t>
  </si>
  <si>
    <t>.</t>
  </si>
  <si>
    <t>Numeri e lettere si rapportano alle direttive per l'aiuto sociale (COSAS)</t>
  </si>
  <si>
    <t>Ereditarietà o successione indivisa</t>
  </si>
  <si>
    <t>È coinvolto/a in un'eredità o successione indivisa?</t>
  </si>
  <si>
    <t>Obbligo al mantenimento</t>
  </si>
  <si>
    <t>L'autorità sociale esamina se i parenti sono obbligati ad assistere la persona in cerca di aiuto (articoli 328 e 329 CCS). L'obbligo</t>
  </si>
  <si>
    <t>di assistenza si applica ai parenti in linea ascendente e discendente, cioè nonni, genitori, figli, ecc.</t>
  </si>
  <si>
    <t>Ha parenti che vivono in condizioni finanziarie favorevoli*?**</t>
  </si>
  <si>
    <t>Conferma</t>
  </si>
  <si>
    <t xml:space="preserve">Confermiamo che le informazioni e i documenti forniti sono completi e veritieri. Non abbiamo redditi o attivi non dichiarati né in </t>
  </si>
  <si>
    <t>Svizzera né all'estero.</t>
  </si>
  <si>
    <t>Ci impegniamo a segnalare immediatamente cambiamenti significativi che riguardano il reddito e il patrimonio.</t>
  </si>
  <si>
    <t>Foglio di calcolo dell'unità di sostegno</t>
  </si>
  <si>
    <t>Soggiorno Comune dal</t>
  </si>
  <si>
    <t>Datore di lavoro</t>
  </si>
  <si>
    <t>CHF</t>
  </si>
  <si>
    <t xml:space="preserve">Forfait di mantenimento (FM) </t>
  </si>
  <si>
    <t xml:space="preserve">C.3. </t>
  </si>
  <si>
    <t>C.3.1.</t>
  </si>
  <si>
    <t>Fabbisogno di base: in generale</t>
  </si>
  <si>
    <t>C.3.2.</t>
  </si>
  <si>
    <t>Fabbisogno di base: in particolare</t>
  </si>
  <si>
    <t>C.4.</t>
  </si>
  <si>
    <t xml:space="preserve">C.4.1. </t>
  </si>
  <si>
    <t xml:space="preserve">C.4.2. </t>
  </si>
  <si>
    <t>Spese di alloggio particolari</t>
  </si>
  <si>
    <t>C.5.</t>
  </si>
  <si>
    <t>Cure mediche di base</t>
  </si>
  <si>
    <t xml:space="preserve">Voce di spesa: spese per le partecipazioni e le franchigie </t>
  </si>
  <si>
    <t xml:space="preserve">C.6. </t>
  </si>
  <si>
    <t>C.6.2.</t>
  </si>
  <si>
    <t xml:space="preserve">Formazione </t>
  </si>
  <si>
    <t xml:space="preserve">Reddito </t>
  </si>
  <si>
    <t xml:space="preserve">C.6.4. </t>
  </si>
  <si>
    <t xml:space="preserve">C.6.5. </t>
  </si>
  <si>
    <t xml:space="preserve">D. Commisurazione delle prestazioni (entrate) </t>
  </si>
  <si>
    <t xml:space="preserve">D.1. </t>
  </si>
  <si>
    <t>Reddito da lavoro</t>
  </si>
  <si>
    <t>D.1.</t>
  </si>
  <si>
    <t>Entrate dei minorenni</t>
  </si>
  <si>
    <t xml:space="preserve">D.4.1. </t>
  </si>
  <si>
    <t>Mantenimento coniuge*</t>
  </si>
  <si>
    <t>D.4.2.</t>
  </si>
  <si>
    <r>
      <t xml:space="preserve">Assegni figli / assegni formazione </t>
    </r>
    <r>
      <rPr>
        <sz val="8"/>
        <rFont val="Arial"/>
        <family val="2"/>
      </rPr>
      <t>(se non già compresi nel reddito)</t>
    </r>
  </si>
  <si>
    <t xml:space="preserve">Entrate da rendite/ assicurazioni / sussidi supplementari </t>
  </si>
  <si>
    <r>
      <t xml:space="preserve">D.4.4. / D.4.5. </t>
    </r>
    <r>
      <rPr>
        <sz val="8"/>
        <rFont val="Arial"/>
        <family val="2"/>
      </rPr>
      <t xml:space="preserve">Contributo di concubinato / Indennità per la conduzione dell'economia domestica  </t>
    </r>
  </si>
  <si>
    <t xml:space="preserve">Totale assegni integrativi (SI) / Franchigie da reddito (FR) </t>
  </si>
  <si>
    <t xml:space="preserve">Totale assegni integrativi / Franchigie da reddito </t>
  </si>
  <si>
    <t xml:space="preserve">* per coniugi e partner registrati </t>
  </si>
  <si>
    <t xml:space="preserve">C.3.1. </t>
  </si>
  <si>
    <t xml:space="preserve">Fabbisogno di base: in generale </t>
  </si>
  <si>
    <t xml:space="preserve">Alloggio </t>
  </si>
  <si>
    <t xml:space="preserve">Spese di alloggio e spese accessorie in generale </t>
  </si>
  <si>
    <t xml:space="preserve">Spese di alloggio particolari </t>
  </si>
  <si>
    <t xml:space="preserve">C.5. </t>
  </si>
  <si>
    <t>C.6.</t>
  </si>
  <si>
    <t xml:space="preserve">C.6.2. </t>
  </si>
  <si>
    <t xml:space="preserve">C.6.3. </t>
  </si>
  <si>
    <t xml:space="preserve">Assegni figli / assegni formazione </t>
  </si>
  <si>
    <t>Forfait di mantenimento (FM)</t>
  </si>
  <si>
    <t xml:space="preserve">C.4. </t>
  </si>
  <si>
    <t xml:space="preserve">C.6.7. / D.2. </t>
  </si>
  <si>
    <t xml:space="preserve">Assegni integrativi (SI) / Franchigie da reddito (FR) </t>
  </si>
  <si>
    <t>Alloggio</t>
  </si>
  <si>
    <t>C. Copertura dei bisogni primari (uscite)</t>
  </si>
  <si>
    <t xml:space="preserve">Prestazioni circostanziali (PCi) </t>
  </si>
  <si>
    <t>C.6.3.</t>
  </si>
  <si>
    <t>C.6.6. / C.6.8. Alloggio e trasloco / altre PCi</t>
  </si>
  <si>
    <t>C.6.7. / D.2. Assegni integrativi (SI) / Franchigie da reddito (FR) (max 650.-)</t>
  </si>
  <si>
    <t xml:space="preserve">C. Copertura dei bisogni primari (uscite) </t>
  </si>
  <si>
    <t>Prestazione circostanziali (PCi)</t>
  </si>
  <si>
    <t xml:space="preserve">C.6.6. / C.6.8. Alloggio e trasloco / altre PCi </t>
  </si>
  <si>
    <t>* Doppia firma coniugi, relazione stabile di concubinato, unione domestica registrata</t>
  </si>
  <si>
    <t>* Firma dei richiedenti</t>
  </si>
  <si>
    <t>ap</t>
  </si>
  <si>
    <t>si</t>
  </si>
  <si>
    <t>no</t>
  </si>
  <si>
    <t>di assistenza pubblica conformemente alla legge cantonale sull'assistenza (CSC 546.250) e
alle disposizioni esecutive della legge cantonale sull'assistenza (DELCAss, CSC 546.270)</t>
  </si>
  <si>
    <t>Cognome Nome</t>
  </si>
  <si>
    <t>Totale assegni integrativi (SI) / Franchigie da reddito (FR)</t>
  </si>
  <si>
    <t>Ottenimento illecito di assistenza sociale</t>
  </si>
  <si>
    <t>designazioni di persone sono riferite a entrambi i sessi</t>
  </si>
  <si>
    <r>
      <t xml:space="preserve">L'ottenimento illecito di assistenza sociale puö essere punito con una </t>
    </r>
    <r>
      <rPr>
        <b/>
        <sz val="10"/>
        <rFont val="Arial"/>
        <family val="2"/>
      </rPr>
      <t>pena detentiva fino a un anno o con una pena pecuniaria</t>
    </r>
    <r>
      <rPr>
        <sz val="10"/>
        <rFont val="Arial"/>
        <family val="2"/>
      </rPr>
      <t>. Nei casi poco gravi la pena e della multa (art. 148a Codice penale svizzero (CP); RS 311.0).</t>
    </r>
  </si>
  <si>
    <r>
      <t>Si rende colpevole di ottenimento illecito di assistenza sociale chiunque, fornendo</t>
    </r>
    <r>
      <rPr>
        <b/>
        <sz val="10"/>
        <rFont val="Arial"/>
        <family val="2"/>
      </rPr>
      <t xml:space="preserve"> informazioni false o incomplete, sottacendo fatti </t>
    </r>
    <r>
      <rPr>
        <sz val="10"/>
        <rFont val="Arial"/>
        <family val="2"/>
      </rPr>
      <t xml:space="preserve">o in </t>
    </r>
    <r>
      <rPr>
        <b/>
        <sz val="10"/>
        <rFont val="Arial"/>
        <family val="2"/>
      </rPr>
      <t>altro modo ingannando</t>
    </r>
    <r>
      <rPr>
        <sz val="10"/>
        <rFont val="Arial"/>
        <family val="2"/>
      </rPr>
      <t xml:space="preserve"> una persona o </t>
    </r>
    <r>
      <rPr>
        <b/>
        <sz val="10"/>
        <rFont val="Arial"/>
        <family val="2"/>
      </rPr>
      <t>confermandone l'errore</t>
    </r>
    <r>
      <rPr>
        <sz val="10"/>
        <rFont val="Arial"/>
        <family val="2"/>
      </rPr>
      <t>, ottiene in tal modo per se o per terzi prestazioni dell'aiuto sociale a cui egli o i terzi non hanno diritto.</t>
    </r>
  </si>
  <si>
    <r>
      <t xml:space="preserve">Si ritiene ehe fornisca informazioni false, sottaccia fatti o inganni in altro modo chi dice una </t>
    </r>
    <r>
      <rPr>
        <b/>
        <sz val="10"/>
        <rFont val="Arial"/>
        <family val="2"/>
      </rPr>
      <t>semplice bugia</t>
    </r>
    <r>
      <rPr>
        <sz val="10"/>
        <rFont val="Arial"/>
        <family val="2"/>
      </rPr>
      <t>. Le motivazioni ehe hanno indotto alla bugia sono irrilevanti. Vengono tenute in considerazione tutte le bugie, non solo quelle rese al Servizio sociale cantonale o all'autoritä di servizio sociale (comune). Anche bugie rese a privati, quäle ad esempio una bugia resa a un medico, il quäle successivamente rilascia una diagnosi errata oppure redige un rapporto medico sulla base di indicazioni false, possono portare a una punizione.</t>
    </r>
  </si>
  <si>
    <t>In parallelo e indipendentemente dal procedimento penale, l'autoritä di servizio sociale (comune) puö disporre la restituzione delle prestazioni percepite illegalmente secondo l'art. 11 della legge sull'assistenza alle persone nel bisogno (legge cantonale sull'assistenza; CSC 546.250).</t>
  </si>
  <si>
    <t xml:space="preserve">Ulteriori conseguenze per maggiorenni senza cittadinanza svizzera: </t>
  </si>
  <si>
    <r>
      <t>Secondo quanto previsto dall'art. 66a CP, la condanna per l'ottenimento illecito di assistenza sociale o per truffa puö comportare l'</t>
    </r>
    <r>
      <rPr>
        <b/>
        <sz val="10"/>
        <rFont val="Arial"/>
        <family val="2"/>
      </rPr>
      <t>espulsione</t>
    </r>
    <r>
      <rPr>
        <sz val="10"/>
        <rFont val="Arial"/>
        <family val="2"/>
      </rPr>
      <t xml:space="preserve">. A prescindere dall'entitä della pena inflitta, 
l'espulsione puö essere pronunciata per un periodo </t>
    </r>
    <r>
      <rPr>
        <b/>
        <sz val="10"/>
        <rFont val="Arial"/>
        <family val="2"/>
      </rPr>
      <t>tra cinque e 15 anni</t>
    </r>
    <r>
      <rPr>
        <sz val="10"/>
        <rFont val="Arial"/>
        <family val="2"/>
      </rPr>
      <t xml:space="preserve">, in caso di recidiva addirittura fino a </t>
    </r>
    <r>
      <rPr>
        <b/>
        <sz val="10"/>
        <rFont val="Arial"/>
        <family val="2"/>
      </rPr>
      <t>20 anni</t>
    </r>
    <r>
      <rPr>
        <sz val="10"/>
        <rFont val="Arial"/>
        <family val="2"/>
      </rPr>
      <t xml:space="preserve">. </t>
    </r>
  </si>
  <si>
    <t>L'espulsione penale non vale pergli adolescenti (minori di 18 anni). Nel caso di rifugiati riconosciuti o ammessi provvisoriamente, l'espulsione viene rinviata fino al possibile rimpatrio.</t>
  </si>
  <si>
    <t>Confermo di essere stato informato in maniera completa in merito alla fattispecie penale dell'ottenimento illecito di assistenza sociale e alle conseguenze, in particolare riguardo a una possibile espulsione, e di aver compreso il contenuto.</t>
  </si>
  <si>
    <t>Luogo / data</t>
  </si>
  <si>
    <t>Nome, Cognome, Firma</t>
  </si>
  <si>
    <t>L'assistenza pubblica garantisce il sostentamento di persone bisognose, promuove la loro indipendenza economica</t>
  </si>
  <si>
    <t>e personale e garantisce l'integrazione sociale.</t>
  </si>
  <si>
    <t>Ha diritto a prestazioni assistenziali chi con mezzi propri non può far fronte, o può far fronte solo in parte, al proprio sostentamento o</t>
  </si>
  <si>
    <t>a quello dei suoi familiari.</t>
  </si>
  <si>
    <t>Il diritto può anche derivare da diritti ancora pendenti nei confronti di assicurazioni sociali (p. es. prestazioni della cassa disoccupazione</t>
  </si>
  <si>
    <t>o dell'assicurazione invalidità).</t>
  </si>
  <si>
    <t>Quale beneficiario di prestazioni assistenziali Lei è tenuto a fornire ogni informazione utile e a produrre i documenti necessari per la</t>
  </si>
  <si>
    <t>determinazione della prestazione assistenziale (art. 4 LA).</t>
  </si>
  <si>
    <t xml:space="preserve">È tenuto a notificare mutamenti della sua situazione finanziaria (p. es. matrimonio, nuovi conviventi, reddito o patrimonio mutato, </t>
  </si>
  <si>
    <t>partenza di figli, cambiamento di domicilio, ecc.).</t>
  </si>
  <si>
    <t>Per le persone assistite si applica il principio della presenza presso il luogo di domicilio. Ciò significa che le persone assistite devono</t>
  </si>
  <si>
    <t>rimanere nel luogo di assistenza durante l'intero periodo di assistenza. Sono consentite assenze brevi o ordinarie.</t>
  </si>
  <si>
    <t>Il comune competente in base al diritto sull'assistenza decide entro un mese al massimo sul diritto e sull'ammontare della prestazione</t>
  </si>
  <si>
    <t>assistenziale.</t>
  </si>
  <si>
    <t>Il budget viene calcolato secondo le direttive COSAS (stato gennaio 2023) e secondo le disposizioni esecutive della legge cantonale</t>
  </si>
  <si>
    <t>sull'assistenza (DELCAss).</t>
  </si>
  <si>
    <t>• se in occasione della domanda di assistenza ha fornito indicazioni errate o se ha sottaciuto informazioni importanti (art. 11 cpv. 3 LA).</t>
  </si>
  <si>
    <t>• se ha dovuto essere assistito poiché erano ancora pendenti p. es. prestazioni dell'AI, della cassa disoccupazione o di un'altra</t>
  </si>
  <si>
    <t xml:space="preserve">  assicurazione.</t>
  </si>
  <si>
    <t xml:space="preserve">Le autorità competenti per l'erogazione di prestazioni dell'aiuto sociale comunicano spontaneamente alle autorità cantonali competenti </t>
  </si>
  <si>
    <t>in materia di migrazione (Ufficio per questioni di polizia e di diritto civile) il ritiro di tali prestazioni da parte di stranieri.</t>
  </si>
  <si>
    <t xml:space="preserve">Il comune competente può pertanto esigere che i genitori e/o i figli si assumano parzialmente o totalmente l'assistenza, se per fare questo </t>
  </si>
  <si>
    <t>non devono limitarsi in modo importante (art. 328 e art. 329 CC).</t>
  </si>
  <si>
    <t>Io/ noi ci impegniamo a segnalare immediatamente cambiamenti significativi al SSR e al Comune.</t>
  </si>
  <si>
    <t>Valore</t>
  </si>
  <si>
    <r>
      <t xml:space="preserve">Designazione
</t>
    </r>
    <r>
      <rPr>
        <sz val="8"/>
        <color theme="1"/>
        <rFont val="Arial"/>
        <family val="2"/>
      </rPr>
      <t>(immobili, ditte, gioielli [di un valore superiori a 1'000 franchi], ecc.)</t>
    </r>
  </si>
  <si>
    <r>
      <t xml:space="preserve">Fonte
</t>
    </r>
    <r>
      <rPr>
        <sz val="8"/>
        <color indexed="8"/>
        <rFont val="Arial"/>
        <family val="2"/>
      </rPr>
      <t>(datore di lavoro/cassa di compensazione ecc.)</t>
    </r>
  </si>
  <si>
    <r>
      <t xml:space="preserve">Tipo di permesso </t>
    </r>
    <r>
      <rPr>
        <sz val="8"/>
        <color indexed="8"/>
        <rFont val="Arial"/>
        <family val="2"/>
      </rPr>
      <t>(per starnieri) / valido fino a!</t>
    </r>
  </si>
  <si>
    <r>
      <t xml:space="preserve">Importo mensile
</t>
    </r>
    <r>
      <rPr>
        <sz val="8"/>
        <color indexed="8"/>
        <rFont val="Arial"/>
        <family val="2"/>
      </rPr>
      <t>(se irregolare, ultimi due mesi)</t>
    </r>
  </si>
  <si>
    <t xml:space="preserve">Luogo
</t>
  </si>
  <si>
    <t>(da comprovare con estratti del registro fondiario/contratti/polizze assicurative se esistenti)</t>
  </si>
  <si>
    <t>(da comprovare con copia della licenza di circolazione/copia stampata della valutazione di autoscout24.ch)</t>
  </si>
  <si>
    <r>
      <t xml:space="preserve">Valore
</t>
    </r>
    <r>
      <rPr>
        <sz val="8"/>
        <color theme="1"/>
        <rFont val="Arial"/>
        <family val="2"/>
      </rPr>
      <t>(secondo autoscout24.ch)</t>
    </r>
  </si>
  <si>
    <r>
      <t>Chilometri /
1</t>
    </r>
    <r>
      <rPr>
        <b/>
        <vertAlign val="superscript"/>
        <sz val="10"/>
        <color theme="1"/>
        <rFont val="Arial"/>
        <family val="2"/>
      </rPr>
      <t>a</t>
    </r>
    <r>
      <rPr>
        <b/>
        <sz val="10"/>
        <color theme="1"/>
        <rFont val="Arial"/>
        <family val="2"/>
      </rPr>
      <t xml:space="preserve"> messa in circolazione</t>
    </r>
  </si>
  <si>
    <r>
      <t xml:space="preserve">Veicolo a motore
</t>
    </r>
    <r>
      <rPr>
        <sz val="8"/>
        <color theme="1"/>
        <rFont val="Arial"/>
        <family val="2"/>
      </rPr>
      <t>(marca, tipo)</t>
    </r>
  </si>
  <si>
    <t>Quando</t>
  </si>
  <si>
    <t>Importo</t>
  </si>
  <si>
    <t>Dichiarazione di versamento e liberazione</t>
  </si>
  <si>
    <t xml:space="preserve">Versamento di prestazioni dell'assicurazione contro la disoccupazione durante il periodo in </t>
  </si>
  <si>
    <t xml:space="preserve">cui si percepiscono prestazioni di aiuto sociale secondo l'art. 20 LPGA. </t>
  </si>
  <si>
    <t>Il sottoscritto/la sottoscritta</t>
  </si>
  <si>
    <t>Cognome:</t>
  </si>
  <si>
    <t>Indirizzo:</t>
  </si>
  <si>
    <t>Luogo:</t>
  </si>
  <si>
    <t>Data di nascita:</t>
  </si>
  <si>
    <t>Numero AVS:</t>
  </si>
  <si>
    <t xml:space="preserve">desidera che le prestazioni della Cassa di disoccupazione alle quali ha diritto vengano versate </t>
  </si>
  <si>
    <t xml:space="preserve">all'ufficio cassa del comune di assistenza. </t>
  </si>
  <si>
    <t xml:space="preserve">Il sottoscritto/la sottoscritta chiede alla Cassa di disoccupazione di fornire al comune copie </t>
  </si>
  <si>
    <t>di eventuali provvedimenti e decisioni e libera reciprocamente la Cassa di disoccupazione,</t>
  </si>
  <si>
    <t xml:space="preserve">il servizio sociale regionale e il comune dall'obbligo del segreto conformemente al segreto </t>
  </si>
  <si>
    <t>d'ufficio e professionale.</t>
  </si>
  <si>
    <t>Luogo/ data:</t>
  </si>
  <si>
    <t>Firma:</t>
  </si>
  <si>
    <t xml:space="preserve">Ai sensi dell'art. 20 LPGA il comune conferma alla Cassa di disoccupazione che la persona </t>
  </si>
  <si>
    <t xml:space="preserve">sottoscritta menzionata viene assistita permanentemente. Esso si impegna a versare </t>
  </si>
  <si>
    <t xml:space="preserve">l'eccedenza delle indennità di disoccupazione alla persona assicurata. </t>
  </si>
  <si>
    <t xml:space="preserve">Coordinate postali / bancarie </t>
  </si>
  <si>
    <t>Firma/timbro</t>
  </si>
  <si>
    <t>Comune di XY</t>
  </si>
  <si>
    <t>Spiegazione</t>
  </si>
  <si>
    <t>La presente dichiarazione di versamento e liberazione viene utilizzata per versamenti futuri della Cassa di disoccupazione. Fino al ritiro della presente dichiarazione di versamento e liberazione, i versamenti verranno effettuati completamente a favore del comune. Se a seguito del versamento da parte della Cassa di disoccupazione risulta un credito (eccedenza) a favore dell'utente, il comune versa questa somma all'utente.</t>
  </si>
  <si>
    <t>Dichiarazione di cessione e liberazione</t>
  </si>
  <si>
    <t xml:space="preserve">Cessione di versamenti retroattivi di prestazioni dell'assicurazione contro la disoccupazione </t>
  </si>
  <si>
    <t xml:space="preserve">secondo l'art. 22 cpv. 2 LPGA. </t>
  </si>
  <si>
    <t xml:space="preserve">cede i suoi diritti nei confronti della Cassa di disoccupazione all'ufficio cassa comunale del </t>
  </si>
  <si>
    <t xml:space="preserve">comune di assistenza nella misura degli anticipi versati da esso ai sensi dell'art. 22 LPGA, </t>
  </si>
  <si>
    <t xml:space="preserve">in considerazione delle modalità seguenti: </t>
  </si>
  <si>
    <t>Affinché la Cassa di disoccupazione possa effettuare un versamento al comune,</t>
  </si>
  <si>
    <t xml:space="preserve">è necessario che quest'ultimo le fornisca una ricevuta firmata dalla persona assicurata. </t>
  </si>
  <si>
    <t xml:space="preserve">La persona assicurata deve esprimersi in merito alla data e all'importo dell'anticipo versato.  </t>
  </si>
  <si>
    <t xml:space="preserve">Il versamento delle prestazioni dell'assicurazione contro la disoccupazione al comune </t>
  </si>
  <si>
    <t xml:space="preserve">può avvenire solo nella misura in cui quest'ultimo ha fornito prestazioni alla persona </t>
  </si>
  <si>
    <t xml:space="preserve">assicurata comprovate da una ricevuta. </t>
  </si>
  <si>
    <t xml:space="preserve">Il sottoscritto/la sottoscritta chiede alla Cassa di disoccupazione di fornire al comune copie di </t>
  </si>
  <si>
    <t xml:space="preserve">eventuali provvedimenti e decisioni e libera reciprocamente la Cassa di disoccupazione, il </t>
  </si>
  <si>
    <t>servizio sociale regionale e il comune dall'obbligo del segreto conformemente al segreto</t>
  </si>
  <si>
    <r>
      <rPr>
        <sz val="11"/>
        <rFont val="Arial"/>
        <family val="2"/>
      </rPr>
      <t>La presente dichiarazione di cessione e liberazione viene utilizzata se il comune ha versato un anticipo a un utente.</t>
    </r>
    <r>
      <rPr>
        <sz val="11"/>
        <rFont val="Arial"/>
        <family val="2"/>
      </rPr>
      <t xml:space="preserve"> </t>
    </r>
    <r>
      <rPr>
        <sz val="11"/>
        <rFont val="Arial"/>
        <family val="2"/>
      </rPr>
      <t xml:space="preserve">La presente dichiarazione di cessione e liberazione deve </t>
    </r>
    <r>
      <rPr>
        <sz val="11"/>
        <color rgb="FF000000"/>
        <rFont val="Arial"/>
        <family val="2"/>
      </rPr>
      <t xml:space="preserve">essere inoltrata entro </t>
    </r>
    <r>
      <rPr>
        <b/>
        <sz val="11"/>
        <color rgb="FF000000"/>
        <rFont val="Arial"/>
        <family val="2"/>
      </rPr>
      <t>la fine del mese</t>
    </r>
    <r>
      <rPr>
        <sz val="11"/>
        <rFont val="Arial"/>
        <family val="2"/>
      </rPr>
      <t xml:space="preserve"> con la corrispondente ricevuta dell'anticipo versato dalla Cassa di disoccupazione.</t>
    </r>
    <r>
      <rPr>
        <sz val="11"/>
        <color rgb="FF000000"/>
        <rFont val="Arial"/>
        <family val="2"/>
      </rPr>
      <t xml:space="preserve"> </t>
    </r>
    <r>
      <rPr>
        <sz val="11"/>
        <color rgb="FF000000"/>
        <rFont val="Arial"/>
        <family val="2"/>
      </rPr>
      <t>In caso contrario, all'inizio del mese successivo avviene il versamento ordinario all'utente.</t>
    </r>
  </si>
  <si>
    <r>
      <t xml:space="preserve">D.4.4. / D.4.5. </t>
    </r>
    <r>
      <rPr>
        <sz val="8"/>
        <rFont val="Arial"/>
        <family val="2"/>
      </rPr>
      <t xml:space="preserve">Contributo di concubinato / Indennità per la conduzione dell'economia domestica </t>
    </r>
    <r>
      <rPr>
        <vertAlign val="superscript"/>
        <sz val="9.5"/>
        <rFont val="Arial"/>
        <family val="2"/>
      </rPr>
      <t>(2)</t>
    </r>
  </si>
  <si>
    <t>Foglio di calcolo per la determinazione dell'aiuto sociale</t>
  </si>
  <si>
    <t>(contributo di concubinato o indennizzo per la gestione dell'economia domestica)</t>
  </si>
  <si>
    <t>Utente:</t>
  </si>
  <si>
    <t>Mese/anno:</t>
  </si>
  <si>
    <t>C. Copertura dei bisogni materiali di base</t>
  </si>
  <si>
    <t>fr.</t>
  </si>
  <si>
    <t>al mese</t>
  </si>
  <si>
    <t>Forfait di mantenimento</t>
  </si>
  <si>
    <t>C.3.1 / C.3.2.</t>
  </si>
  <si>
    <t>Forfait in generale / in particolare</t>
  </si>
  <si>
    <t>persone per economia domestica</t>
  </si>
  <si>
    <t>C.4.1.</t>
  </si>
  <si>
    <t>Spese di alloggio e accessorie in generale</t>
  </si>
  <si>
    <t>C.4.2.</t>
  </si>
  <si>
    <t>Assistenza medica di base</t>
  </si>
  <si>
    <t>Assicurazione di base LAMal</t>
  </si>
  <si>
    <t>Prestazioni circostanziali</t>
  </si>
  <si>
    <t>Spese supplementari per il vitto fuori casa</t>
  </si>
  <si>
    <t>Spese supplementari per i mezzi di trasporto</t>
  </si>
  <si>
    <t>C.6.4.</t>
  </si>
  <si>
    <t>Affidamento in custodia dei figli</t>
  </si>
  <si>
    <t>C.6.5.</t>
  </si>
  <si>
    <t>Spese straordinarie dovute a malattia/disabilità</t>
  </si>
  <si>
    <t>C.6.8.</t>
  </si>
  <si>
    <t>Altre prestazioni circostanziali</t>
  </si>
  <si>
    <t>Prestazioni di impulso</t>
  </si>
  <si>
    <t>C.6.7. / D.2.</t>
  </si>
  <si>
    <t>Prestazione di impulso AInt / PNC</t>
  </si>
  <si>
    <t>Totale spese computabili</t>
  </si>
  <si>
    <t>Ampliamento del budget COSAS</t>
  </si>
  <si>
    <t>Spese per trattamenti dentari</t>
  </si>
  <si>
    <t xml:space="preserve">Alimenti </t>
  </si>
  <si>
    <t>Totale ampliamento del budget</t>
  </si>
  <si>
    <t>Entrate</t>
  </si>
  <si>
    <t xml:space="preserve">D. Calcolo delle prestazioni </t>
  </si>
  <si>
    <t>Assegni per i figli / di formazione</t>
  </si>
  <si>
    <t>Entrate dei minori</t>
  </si>
  <si>
    <t>D.4.1./D.4.2.</t>
  </si>
  <si>
    <t>Assegno di mantenimento del coniuge / alimenti per i figli</t>
  </si>
  <si>
    <t>Entrate da rendite/indennità giornaliere/assicurazioni/aiuti</t>
  </si>
  <si>
    <t>Altre entrate:</t>
  </si>
  <si>
    <t>D.3.1.</t>
  </si>
  <si>
    <t>D.4.3.</t>
  </si>
  <si>
    <t>Consumo della sostanza secondo le regole del dovere di</t>
  </si>
  <si>
    <t>Totale reddito computabile</t>
  </si>
  <si>
    <t>D.4.5.</t>
  </si>
  <si>
    <t>D.4.4.</t>
  </si>
  <si>
    <t>C.6.7. / D.2. Assegni integrativi (SI) / Franchigie da reddito (FR) (max. 650.-)</t>
  </si>
  <si>
    <t>https://skos.ch/fileadmin/user_upload/skos_main/public/pdf/Recht_und_Beratung/Merkblaetter/2017_RB_Merkblatt-Kindesunterhalt-V2-d.pdf</t>
  </si>
  <si>
    <t>Gli alimenti sono composti da un mantenimento in contanti e da un contributo di accudimento.</t>
  </si>
  <si>
    <t>- Il contributo di accudimento viene imputato al genitore beneficiario del sostegno come entrata.</t>
  </si>
  <si>
    <t>Se gli alimenti vengono anticipati e se la sentenza giudiziaria o il contratto di mantenimento approvato dall'APMA non fa distinzione tra mantenimento in contanti e contributo di accudimento, le entrate vengono imputate al budget del figlio.</t>
  </si>
  <si>
    <t>Un eventuale avanzo viene imputato al genitore che assiste il figlio come contributo di accudimento.</t>
  </si>
  <si>
    <t>- può essere richiesta dai figli adulti, dai genitori o dai conviventi dello stesso nucleo familiare;</t>
  </si>
  <si>
    <t>- è richiesta in tutte le situazioni e viene computata in caso di avvenuta conduzione dell'economia domestica;</t>
  </si>
  <si>
    <t>sec. direttive COSAS (stato gennaio 2025) e dispos. esecutive legge assistenza (stato gennaio 2025)</t>
  </si>
  <si>
    <t>Tenor foglio di calcolo e direttive COSAS (Stato gennaio 2025)
e dispos. esecutive legge assistenza (stato gennaio 2025)</t>
  </si>
  <si>
    <r>
      <t xml:space="preserve">Forfetaria </t>
    </r>
    <r>
      <rPr>
        <sz val="8"/>
        <rFont val="Arial"/>
        <family val="2"/>
      </rPr>
      <t>(1/12 della franchigia della cassa malati, aliquota percentuale annua)</t>
    </r>
  </si>
  <si>
    <r>
      <t xml:space="preserve">Imposte </t>
    </r>
    <r>
      <rPr>
        <sz val="8"/>
        <rFont val="Arial"/>
        <family val="2"/>
      </rPr>
      <t>(1/12)</t>
    </r>
  </si>
  <si>
    <r>
      <t xml:space="preserve">Premi di assicurazione per mobilia domestica/responsabilità civile </t>
    </r>
    <r>
      <rPr>
        <sz val="8"/>
        <rFont val="Arial"/>
        <family val="2"/>
      </rPr>
      <t>(1/12)</t>
    </r>
  </si>
  <si>
    <r>
      <t xml:space="preserve">Estinzione di debiti </t>
    </r>
    <r>
      <rPr>
        <sz val="8"/>
        <rFont val="Arial"/>
        <family val="2"/>
      </rPr>
      <t>(da computare soltanto se la coppia non ha figli comuni)</t>
    </r>
  </si>
  <si>
    <t>Redditi da attività lucrativa (incl. 13a mensilità):</t>
  </si>
  <si>
    <t>RIP effettiva</t>
  </si>
  <si>
    <t>Sostanza in caso di relazione stabile di concubinato **</t>
  </si>
  <si>
    <t>Sostanza meno la parte non computabile di fr. 30'000.-</t>
  </si>
  <si>
    <t>in più fr. 15'000.- per figlio</t>
  </si>
  <si>
    <t>Consumo della sostanza in caso di comunità abitative o di vita simili a una famiglia</t>
  </si>
  <si>
    <r>
      <t xml:space="preserve">mantenimento secondo il diritto di famiglia </t>
    </r>
    <r>
      <rPr>
        <sz val="8"/>
        <rFont val="Arial"/>
        <family val="2"/>
      </rPr>
      <t>(guide pratiche COSAS)</t>
    </r>
  </si>
  <si>
    <r>
      <t>Contributo di concubinato</t>
    </r>
    <r>
      <rPr>
        <b/>
        <sz val="8"/>
        <rFont val="Arial"/>
        <family val="2"/>
      </rPr>
      <t xml:space="preserve"> </t>
    </r>
    <r>
      <rPr>
        <sz val="8"/>
        <rFont val="Arial"/>
        <family val="2"/>
      </rPr>
      <t>(corrisponde all'intera eccedenza delle entrate)</t>
    </r>
  </si>
  <si>
    <r>
      <rPr>
        <b/>
        <sz val="10"/>
        <rFont val="Arial"/>
        <family val="2"/>
      </rPr>
      <t>Indennizzo per la gestione dell'economia domestica</t>
    </r>
    <r>
      <rPr>
        <sz val="10"/>
        <rFont val="Arial"/>
        <family val="2"/>
      </rPr>
      <t xml:space="preserve"> </t>
    </r>
    <r>
      <rPr>
        <sz val="8"/>
        <rFont val="Arial"/>
        <family val="2"/>
      </rPr>
      <t>(in caso di relazione non stabile di concubinato)</t>
    </r>
  </si>
  <si>
    <t>(computare al massimo 1/2 delle entrate supplementari quale contributo per la gestione</t>
  </si>
  <si>
    <t>dell'economia domestica, max. 950)</t>
  </si>
  <si>
    <t xml:space="preserve">Contributo di concubinato / </t>
  </si>
  <si>
    <t>Indennizzo per la gestione dell'economia domestica***</t>
  </si>
  <si>
    <t>* Non sono considerati conviventi i figli lavoratori non sostenuti economicamente, i genitori o i partner che vivono</t>
  </si>
  <si>
    <t xml:space="preserve"> nello stesso nucleo familiare.</t>
  </si>
  <si>
    <t xml:space="preserve">** La sostanza che eccede la parte non computabile deve essere utilizzata interamente per coprire il </t>
  </si>
  <si>
    <t xml:space="preserve">fabbisogno di mantenimento. Finché la sostanza disponibile è sufficiente a soddisfare i bisogni del concubino, </t>
  </si>
  <si>
    <t xml:space="preserve">non sussiste diritto all'aiuto sociale. </t>
  </si>
  <si>
    <t xml:space="preserve">*** Il contributo di concubinato/indennizzo per la gestione dell'economia domestica deve essere indicato nelle </t>
  </si>
  <si>
    <t>entrate del budget del cliente, sotto le voci D.4.4/D.4.5.</t>
  </si>
  <si>
    <t>Giovane adulto 18-25 anni</t>
  </si>
  <si>
    <t>Minore fino a 18 anni</t>
  </si>
  <si>
    <t>D.4.1.</t>
  </si>
  <si>
    <t>Obbligo d'assistenza tra coniugi</t>
  </si>
  <si>
    <r>
      <t>Dovere di assistenza da parte dei genitori</t>
    </r>
    <r>
      <rPr>
        <sz val="8"/>
        <color theme="1"/>
        <rFont val="Arial"/>
        <family val="2"/>
      </rPr>
      <t xml:space="preserve"> (mantenimento in contanti)</t>
    </r>
    <r>
      <rPr>
        <sz val="11"/>
        <color theme="1"/>
        <rFont val="Arial"/>
        <family val="2"/>
      </rPr>
      <t xml:space="preserve"> </t>
    </r>
    <r>
      <rPr>
        <vertAlign val="superscript"/>
        <sz val="11"/>
        <color theme="1"/>
        <rFont val="Arial"/>
        <family val="2"/>
      </rPr>
      <t>(1)</t>
    </r>
  </si>
  <si>
    <r>
      <t xml:space="preserve">Dovere di assistenza da parte dei genitori </t>
    </r>
    <r>
      <rPr>
        <sz val="8"/>
        <color theme="1"/>
        <rFont val="Arial"/>
        <family val="2"/>
      </rPr>
      <t>(contributo di accudimento)</t>
    </r>
    <r>
      <rPr>
        <sz val="11"/>
        <color theme="1"/>
        <rFont val="Arial"/>
        <family val="2"/>
      </rPr>
      <t xml:space="preserve"> </t>
    </r>
    <r>
      <rPr>
        <vertAlign val="superscript"/>
        <sz val="11"/>
        <color theme="1"/>
        <rFont val="Arial"/>
        <family val="2"/>
      </rPr>
      <t>(1)</t>
    </r>
  </si>
  <si>
    <t>Totale intermedio</t>
  </si>
  <si>
    <t>Il contributo nell'ambito di un concubinato può essere richiesto se è soddisfatta una delle seguenti condizioni:</t>
  </si>
  <si>
    <t>- I partner convivono in una relazione da almeno due anni.</t>
  </si>
  <si>
    <t>- Hanno un figlio in comune.</t>
  </si>
  <si>
    <t>- Il mantenimento in contanti viene imputato al conto di assistenza del figlio. Se il figlio è minorenne, un eventuale avanzo costituisce la sostanza del figlio. L'APMA decide in merito all'utilizzo della sostanza del figlio per saldare una fattura
  o coprire un disavanzo nel budget di sostegno (art. 319 e 320 CC e linee guida COSAS D.3.4. a) Protezione di diritto civile della sostanza del figlio).</t>
  </si>
  <si>
    <t>Il contributo di concubinato e l'indennità per la conduzione dell'economia domestica vengono calcolati nel dettaglio in un documento separato. L'indennità per la conduzione dell'economia domestica è disciplinata nel capitolo D.4.5 delle linee guida COSAS. Essa</t>
  </si>
  <si>
    <r>
      <t xml:space="preserve">- ammonta al massimo a fr. 950.- per ogni coabitante tenuto a indennizzare le prestazioni fornite. Se vengono accuditi figli dei coabitanti tenuti a indennizzare le prestazioni fornite, il limite di fr. 950.- </t>
    </r>
    <r>
      <rPr>
        <b/>
        <sz val="10"/>
        <color theme="1"/>
        <rFont val="Arial"/>
        <family val="2"/>
      </rPr>
      <t>non</t>
    </r>
    <r>
      <rPr>
        <sz val="10"/>
        <color theme="1"/>
        <rFont val="Arial"/>
        <family val="2"/>
      </rPr>
      <t xml:space="preserve"> deve essere rispettato
  (linee guida COSAS D.4.5 cpv. 3).</t>
    </r>
  </si>
  <si>
    <t>Convivente*:</t>
  </si>
  <si>
    <t>Convivente* com-presi i figli comuni</t>
  </si>
  <si>
    <t>Entrate supplementari / disavanzo convivente* compresi i figli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</si>
</sst>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810]d\ mmmm\ yyyy;@"/>
    <numFmt numFmtId="175" formatCode="[$CHF-1407]\ #,##0.00"/>
  </numFmts>
  <fonts count="67" x14ac:knownFonts="1">
    <font>
      <sz val="10"/>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b/>
      <sz val="14"/>
      <name val="Arial"/>
      <family val="2"/>
    </font>
    <font>
      <sz val="8"/>
      <color indexed="9"/>
      <name val="Arial"/>
      <family val="2"/>
    </font>
    <font>
      <sz val="10"/>
      <color indexed="9"/>
      <name val="Arial"/>
      <family val="2"/>
    </font>
    <font>
      <sz val="11"/>
      <color theme="1"/>
      <name val="Arial"/>
      <family val="2"/>
    </font>
    <font>
      <b/>
      <sz val="11"/>
      <color theme="0"/>
      <name val="Arial"/>
      <family val="2"/>
    </font>
    <font>
      <b/>
      <sz val="10"/>
      <color theme="0"/>
      <name val="Arial"/>
      <family val="2"/>
    </font>
    <font>
      <sz val="18"/>
      <color indexed="8"/>
      <name val="Arial"/>
      <family val="2"/>
    </font>
    <font>
      <sz val="8"/>
      <color indexed="8"/>
      <name val="Arial"/>
      <family val="2"/>
    </font>
    <font>
      <i/>
      <sz val="11"/>
      <color indexed="8"/>
      <name val="Arial"/>
      <family val="2"/>
    </font>
    <font>
      <i/>
      <sz val="11"/>
      <name val="Arial"/>
      <family val="2"/>
    </font>
    <font>
      <sz val="14"/>
      <color indexed="8"/>
      <name val="Arial"/>
      <family val="2"/>
    </font>
    <font>
      <sz val="10"/>
      <color indexed="8"/>
      <name val="Arial"/>
      <family val="2"/>
    </font>
    <font>
      <sz val="12"/>
      <color indexed="8"/>
      <name val="Arial"/>
      <family val="2"/>
    </font>
    <font>
      <sz val="12"/>
      <name val="Arial"/>
      <family val="2"/>
    </font>
    <font>
      <sz val="11"/>
      <color indexed="8"/>
      <name val="Arial"/>
      <family val="2"/>
    </font>
    <font>
      <b/>
      <sz val="18"/>
      <name val="Arial"/>
      <family val="2"/>
    </font>
    <font>
      <b/>
      <sz val="16"/>
      <color indexed="8"/>
      <name val="Arial"/>
      <family val="2"/>
    </font>
    <font>
      <b/>
      <sz val="11"/>
      <color indexed="8"/>
      <name val="Arial"/>
      <family val="2"/>
    </font>
    <font>
      <b/>
      <sz val="10"/>
      <color indexed="8"/>
      <name val="Wingdings"/>
      <charset val="2"/>
    </font>
    <font>
      <b/>
      <sz val="10"/>
      <color indexed="8"/>
      <name val="Arial"/>
      <family val="2"/>
    </font>
    <font>
      <b/>
      <sz val="8"/>
      <color indexed="8"/>
      <name val="Arial"/>
      <family val="2"/>
    </font>
    <font>
      <b/>
      <sz val="8"/>
      <name val="Arial"/>
      <family val="2"/>
    </font>
    <font>
      <sz val="9"/>
      <name val="Arial"/>
      <family val="2"/>
    </font>
    <font>
      <sz val="9"/>
      <color indexed="8"/>
      <name val="Arial"/>
      <family val="2"/>
    </font>
    <font>
      <sz val="11"/>
      <name val="Wingdings"/>
      <charset val="2"/>
    </font>
    <font>
      <b/>
      <sz val="20"/>
      <name val="Arial"/>
      <family val="2"/>
    </font>
    <font>
      <sz val="12"/>
      <color indexed="43"/>
      <name val="Arial"/>
      <family val="2"/>
    </font>
    <font>
      <sz val="10"/>
      <color indexed="10"/>
      <name val="Arial"/>
      <family val="2"/>
    </font>
    <font>
      <sz val="22"/>
      <name val="Arial"/>
      <family val="2"/>
    </font>
    <font>
      <sz val="6"/>
      <name val="Arial"/>
      <family val="2"/>
    </font>
    <font>
      <sz val="10"/>
      <color theme="1"/>
      <name val="Arial"/>
      <family val="2"/>
    </font>
    <font>
      <sz val="10"/>
      <name val="Arial"/>
      <family val="2"/>
    </font>
    <font>
      <sz val="10"/>
      <color theme="0"/>
      <name val="Arial"/>
      <family val="2"/>
    </font>
    <font>
      <sz val="11"/>
      <color theme="0"/>
      <name val="Arial"/>
      <family val="2"/>
    </font>
    <font>
      <b/>
      <sz val="11"/>
      <color rgb="FFFF0000"/>
      <name val="Arial"/>
      <family val="2"/>
    </font>
    <font>
      <sz val="8"/>
      <color theme="0"/>
      <name val="Arial"/>
      <family val="2"/>
    </font>
    <font>
      <sz val="11"/>
      <color theme="1" tint="4.9989318521683403E-2"/>
      <name val="Arial"/>
      <family val="2"/>
    </font>
    <font>
      <sz val="10"/>
      <color rgb="FFFF0000"/>
      <name val="Arial"/>
      <family val="2"/>
    </font>
    <font>
      <b/>
      <sz val="9"/>
      <color indexed="81"/>
      <name val="Segoe UI"/>
      <family val="2"/>
    </font>
    <font>
      <sz val="8"/>
      <color theme="1"/>
      <name val="Arial"/>
      <family val="2"/>
    </font>
    <font>
      <b/>
      <sz val="10"/>
      <color theme="1"/>
      <name val="Arial"/>
      <family val="2"/>
    </font>
    <font>
      <sz val="11"/>
      <name val="Arial Narrow"/>
      <family val="2"/>
    </font>
    <font>
      <b/>
      <vertAlign val="superscript"/>
      <sz val="10"/>
      <color theme="1"/>
      <name val="Arial"/>
      <family val="2"/>
    </font>
    <font>
      <b/>
      <sz val="8"/>
      <color theme="1"/>
      <name val="Arial"/>
      <family val="2"/>
    </font>
    <font>
      <sz val="11"/>
      <color rgb="FF000000"/>
      <name val="Arial"/>
      <family val="2"/>
    </font>
    <font>
      <b/>
      <sz val="11"/>
      <color rgb="FF000000"/>
      <name val="Arial"/>
      <family val="2"/>
    </font>
    <font>
      <vertAlign val="superscript"/>
      <sz val="9.5"/>
      <name val="Arial"/>
      <family val="2"/>
    </font>
    <font>
      <sz val="9"/>
      <color indexed="81"/>
      <name val="Segoe UI"/>
      <family val="2"/>
    </font>
    <font>
      <sz val="6"/>
      <color theme="0"/>
      <name val="Arial"/>
      <family val="2"/>
    </font>
    <font>
      <vertAlign val="superscript"/>
      <sz val="9.5"/>
      <color rgb="FFFF0000"/>
      <name val="Arial"/>
      <family val="2"/>
    </font>
    <font>
      <u/>
      <sz val="10"/>
      <color theme="10"/>
      <name val="Arial"/>
      <family val="2"/>
    </font>
    <font>
      <sz val="11"/>
      <color rgb="FFFF0000"/>
      <name val="Arial"/>
      <family val="2"/>
    </font>
    <font>
      <vertAlign val="superscript"/>
      <sz val="9.5"/>
      <color theme="1"/>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3713187047945"/>
        <bgColor indexed="64"/>
      </patternFill>
    </fill>
    <fill>
      <patternFill patternType="solid">
        <fgColor indexed="26"/>
        <bgColor indexed="64"/>
      </patternFill>
    </fill>
    <fill>
      <patternFill patternType="solid">
        <fgColor rgb="FFFFFFB9"/>
        <bgColor indexed="64"/>
      </patternFill>
    </fill>
    <fill>
      <patternFill patternType="solid">
        <fgColor theme="0"/>
        <bgColor indexed="64"/>
      </patternFill>
    </fill>
    <fill>
      <patternFill patternType="solid">
        <fgColor theme="6" tint="0.7993408001953185"/>
        <bgColor indexed="64"/>
      </patternFill>
    </fill>
  </fills>
  <borders count="22">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28">
    <xf numFmtId="0" fontId="0" fillId="0" borderId="0"/>
    <xf numFmtId="43"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9" fontId="44" fillId="0" borderId="0" applyFont="0" applyFill="0" applyBorder="0" applyAlignment="0" applyProtection="0"/>
    <xf numFmtId="0" fontId="43" fillId="0" borderId="0"/>
    <xf numFmtId="0" fontId="43" fillId="0" borderId="0"/>
    <xf numFmtId="0" fontId="43" fillId="0" borderId="0"/>
    <xf numFmtId="0" fontId="43" fillId="0" borderId="0"/>
    <xf numFmtId="0" fontId="44" fillId="0" borderId="0"/>
    <xf numFmtId="43"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9" fontId="44" fillId="0" borderId="0" applyFont="0" applyFill="0" applyBorder="0" applyAlignment="0" applyProtection="0"/>
    <xf numFmtId="0" fontId="44" fillId="0" borderId="0"/>
    <xf numFmtId="0" fontId="3" fillId="0" borderId="0"/>
    <xf numFmtId="0" fontId="3" fillId="0" borderId="0"/>
    <xf numFmtId="0" fontId="44" fillId="0" borderId="0"/>
    <xf numFmtId="0" fontId="63" fillId="0" borderId="0" applyNumberFormat="0" applyFill="0" applyBorder="0" applyAlignment="0" applyProtection="0"/>
    <xf numFmtId="0" fontId="44" fillId="0" borderId="0"/>
    <xf numFmtId="0" fontId="44" fillId="0" borderId="0"/>
    <xf numFmtId="175" fontId="44" fillId="0" borderId="0"/>
  </cellStyleXfs>
  <cellXfs count="712">
    <xf numFmtId="0" fontId="0" fillId="0" borderId="0" xfId="0"/>
    <xf numFmtId="0" fontId="4" fillId="0" borderId="0" xfId="0" applyFont="1" applyProtection="1">
      <protection hidden="1"/>
    </xf>
    <xf numFmtId="0" fontId="4" fillId="0" borderId="0" xfId="0" applyFont="1" applyFill="1" applyProtection="1">
      <protection hidden="1"/>
    </xf>
    <xf numFmtId="0" fontId="4" fillId="2" borderId="0" xfId="0" applyFont="1" applyFill="1" applyProtection="1">
      <protection hidden="1"/>
    </xf>
    <xf numFmtId="0" fontId="4" fillId="2" borderId="0" xfId="0" applyFont="1" applyFill="1" applyBorder="1" applyProtection="1">
      <protection hidden="1"/>
    </xf>
    <xf numFmtId="0" fontId="5" fillId="0" borderId="0" xfId="0" applyFont="1" applyProtection="1">
      <protection hidden="1"/>
    </xf>
    <xf numFmtId="0" fontId="6" fillId="0" borderId="0" xfId="0" applyFont="1" applyFill="1" applyBorder="1" applyProtection="1">
      <protection hidden="1"/>
    </xf>
    <xf numFmtId="0" fontId="0"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0" fillId="0" borderId="0" xfId="0" applyFill="1" applyBorder="1" applyProtection="1">
      <protection hidden="1"/>
    </xf>
    <xf numFmtId="0" fontId="0" fillId="0" borderId="0" xfId="0" applyFill="1" applyProtection="1">
      <protection hidden="1"/>
    </xf>
    <xf numFmtId="0" fontId="0" fillId="0" borderId="0" xfId="0" applyBorder="1" applyProtection="1">
      <protection hidden="1"/>
    </xf>
    <xf numFmtId="0" fontId="9" fillId="0" borderId="0" xfId="0" applyFont="1" applyProtection="1">
      <protection hidden="1"/>
    </xf>
    <xf numFmtId="0" fontId="4" fillId="0" borderId="0" xfId="0" applyFont="1" applyBorder="1" applyAlignment="1" applyProtection="1">
      <alignment horizontal="center" vertical="center"/>
      <protection hidden="1"/>
    </xf>
    <xf numFmtId="0" fontId="4" fillId="0" borderId="0" xfId="0" applyFont="1" applyBorder="1" applyProtection="1">
      <protection hidden="1"/>
    </xf>
    <xf numFmtId="0" fontId="4" fillId="0" borderId="0" xfId="0" applyFont="1" applyBorder="1" applyAlignment="1" applyProtection="1">
      <protection hidden="1"/>
    </xf>
    <xf numFmtId="0" fontId="11" fillId="0" borderId="0" xfId="0" applyFont="1" applyProtection="1">
      <protection hidden="1"/>
    </xf>
    <xf numFmtId="0" fontId="11" fillId="0" borderId="0" xfId="0" applyFont="1" applyFill="1" applyProtection="1">
      <protection hidden="1"/>
    </xf>
    <xf numFmtId="0" fontId="4" fillId="0" borderId="0" xfId="0" applyFont="1" applyFill="1" applyBorder="1" applyAlignment="1" applyProtection="1">
      <protection locked="0"/>
    </xf>
    <xf numFmtId="0" fontId="4" fillId="0" borderId="0" xfId="0" applyFont="1" applyFill="1" applyBorder="1" applyAlignment="1" applyProtection="1">
      <alignment horizontal="left"/>
      <protection hidden="1"/>
    </xf>
    <xf numFmtId="0" fontId="4" fillId="0" borderId="0" xfId="0" applyFont="1" applyFill="1" applyBorder="1" applyAlignment="1" applyProtection="1">
      <protection hidden="1"/>
    </xf>
    <xf numFmtId="0" fontId="12" fillId="0" borderId="0" xfId="0" applyFont="1" applyFill="1" applyBorder="1" applyAlignment="1" applyProtection="1">
      <protection hidden="1"/>
    </xf>
    <xf numFmtId="0" fontId="4" fillId="0" borderId="0" xfId="0" applyFont="1" applyFill="1" applyBorder="1" applyAlignment="1" applyProtection="1">
      <protection locked="0" hidden="1"/>
    </xf>
    <xf numFmtId="0" fontId="4" fillId="2" borderId="0" xfId="0" applyFont="1" applyFill="1" applyBorder="1" applyAlignment="1" applyProtection="1">
      <alignment horizontal="center"/>
      <protection hidden="1"/>
    </xf>
    <xf numFmtId="0" fontId="4" fillId="0" borderId="0" xfId="0" applyFont="1" applyFill="1" applyBorder="1" applyAlignment="1" applyProtection="1">
      <alignment horizontal="center" vertical="center"/>
      <protection hidden="1"/>
    </xf>
    <xf numFmtId="166" fontId="4" fillId="0" borderId="0" xfId="0" applyNumberFormat="1" applyFont="1" applyFill="1" applyBorder="1" applyAlignment="1" applyProtection="1">
      <alignment horizontal="left"/>
      <protection hidden="1"/>
    </xf>
    <xf numFmtId="166" fontId="4" fillId="0" borderId="0" xfId="0" applyNumberFormat="1" applyFont="1" applyFill="1" applyBorder="1" applyAlignment="1" applyProtection="1">
      <alignment horizontal="center"/>
      <protection hidden="1"/>
    </xf>
    <xf numFmtId="0" fontId="4" fillId="0" borderId="0" xfId="0" applyFont="1" applyAlignment="1" applyProtection="1">
      <alignment horizontal="left"/>
      <protection hidden="1"/>
    </xf>
    <xf numFmtId="0" fontId="4" fillId="0" borderId="0" xfId="0" applyFont="1" applyFill="1" applyAlignment="1" applyProtection="1">
      <protection hidden="1"/>
    </xf>
    <xf numFmtId="0" fontId="4" fillId="0" borderId="0" xfId="0" applyFont="1" applyFill="1" applyAlignment="1" applyProtection="1">
      <alignment horizontal="left"/>
      <protection hidden="1"/>
    </xf>
    <xf numFmtId="0" fontId="4" fillId="0" borderId="0" xfId="0" applyFont="1" applyFill="1" applyAlignment="1" applyProtection="1">
      <alignment horizontal="right"/>
      <protection hidden="1"/>
    </xf>
    <xf numFmtId="0" fontId="4" fillId="0" borderId="0" xfId="0" applyFont="1" applyFill="1" applyAlignment="1" applyProtection="1">
      <alignment horizontal="center"/>
      <protection hidden="1"/>
    </xf>
    <xf numFmtId="166" fontId="4" fillId="0" borderId="0" xfId="0" applyNumberFormat="1" applyFont="1" applyFill="1" applyBorder="1" applyAlignment="1" applyProtection="1">
      <alignment horizontal="center" shrinkToFit="1"/>
      <protection hidden="1"/>
    </xf>
    <xf numFmtId="14" fontId="4" fillId="0" borderId="0" xfId="0" applyNumberFormat="1" applyFont="1" applyFill="1" applyBorder="1" applyAlignment="1" applyProtection="1">
      <alignment horizontal="left"/>
      <protection hidden="1"/>
    </xf>
    <xf numFmtId="0" fontId="4" fillId="0" borderId="0" xfId="0" applyFont="1" applyFill="1" applyBorder="1" applyProtection="1">
      <protection hidden="1"/>
    </xf>
    <xf numFmtId="0" fontId="4" fillId="0" borderId="0" xfId="0" applyFont="1" applyFill="1" applyBorder="1" applyAlignment="1" applyProtection="1">
      <alignment horizontal="center"/>
      <protection hidden="1"/>
    </xf>
    <xf numFmtId="9" fontId="4" fillId="0" borderId="0" xfId="0" applyNumberFormat="1" applyFont="1" applyFill="1" applyBorder="1" applyAlignment="1" applyProtection="1">
      <alignment horizontal="center"/>
      <protection hidden="1"/>
    </xf>
    <xf numFmtId="9" fontId="11" fillId="0" borderId="0" xfId="0" applyNumberFormat="1" applyFont="1" applyFill="1" applyBorder="1" applyAlignment="1" applyProtection="1">
      <alignment horizontal="center"/>
      <protection hidden="1"/>
    </xf>
    <xf numFmtId="0" fontId="4" fillId="0" borderId="0" xfId="0" applyFont="1" applyAlignment="1" applyProtection="1">
      <protection hidden="1"/>
    </xf>
    <xf numFmtId="0" fontId="5" fillId="0" borderId="0" xfId="0" applyFont="1" applyAlignment="1" applyProtection="1">
      <alignment horizontal="left"/>
      <protection hidden="1"/>
    </xf>
    <xf numFmtId="0" fontId="5" fillId="0" borderId="0" xfId="0" applyFont="1" applyAlignment="1" applyProtection="1">
      <protection hidden="1"/>
    </xf>
    <xf numFmtId="0" fontId="5" fillId="2" borderId="0" xfId="0" applyFont="1" applyFill="1" applyBorder="1" applyAlignment="1" applyProtection="1">
      <alignment horizontal="left"/>
      <protection hidden="1"/>
    </xf>
    <xf numFmtId="0" fontId="4" fillId="2" borderId="0" xfId="0" applyFont="1" applyFill="1" applyBorder="1" applyAlignment="1" applyProtection="1">
      <protection hidden="1"/>
    </xf>
    <xf numFmtId="0" fontId="5" fillId="2" borderId="0" xfId="0" applyFont="1" applyFill="1" applyBorder="1" applyAlignment="1" applyProtection="1">
      <protection hidden="1"/>
    </xf>
    <xf numFmtId="167" fontId="4" fillId="2" borderId="0" xfId="0" applyNumberFormat="1" applyFont="1" applyFill="1" applyBorder="1" applyAlignment="1" applyProtection="1">
      <alignment horizontal="center"/>
      <protection hidden="1"/>
    </xf>
    <xf numFmtId="167" fontId="4" fillId="2" borderId="0" xfId="0" applyNumberFormat="1" applyFont="1" applyFill="1" applyBorder="1" applyAlignment="1" applyProtection="1">
      <alignment horizontal="left"/>
      <protection hidden="1"/>
    </xf>
    <xf numFmtId="167" fontId="4" fillId="0" borderId="0" xfId="0" applyNumberFormat="1" applyFont="1" applyFill="1" applyBorder="1" applyAlignment="1" applyProtection="1">
      <alignment horizontal="center"/>
      <protection hidden="1"/>
    </xf>
    <xf numFmtId="167" fontId="4" fillId="0" borderId="0" xfId="0" applyNumberFormat="1" applyFont="1" applyFill="1" applyBorder="1" applyAlignment="1" applyProtection="1">
      <alignment horizontal="left"/>
      <protection hidden="1"/>
    </xf>
    <xf numFmtId="0" fontId="4" fillId="2" borderId="0" xfId="0" applyFont="1" applyFill="1" applyAlignment="1" applyProtection="1">
      <protection hidden="1"/>
    </xf>
    <xf numFmtId="14" fontId="4" fillId="2" borderId="0" xfId="0" applyNumberFormat="1" applyFont="1" applyFill="1" applyBorder="1" applyAlignment="1" applyProtection="1">
      <alignment horizontal="right"/>
      <protection hidden="1"/>
    </xf>
    <xf numFmtId="167" fontId="4" fillId="2" borderId="0" xfId="0" applyNumberFormat="1" applyFont="1" applyFill="1" applyBorder="1" applyAlignment="1" applyProtection="1">
      <alignment horizontal="left" shrinkToFit="1"/>
      <protection hidden="1"/>
    </xf>
    <xf numFmtId="0" fontId="4" fillId="2" borderId="0" xfId="0" applyFont="1" applyFill="1" applyBorder="1" applyAlignment="1" applyProtection="1">
      <alignment horizontal="left"/>
      <protection hidden="1"/>
    </xf>
    <xf numFmtId="0" fontId="4" fillId="0" borderId="6" xfId="0" applyFont="1" applyBorder="1" applyProtection="1">
      <protection hidden="1"/>
    </xf>
    <xf numFmtId="14" fontId="4" fillId="0" borderId="0" xfId="0" applyNumberFormat="1" applyFont="1" applyProtection="1">
      <protection hidden="1"/>
    </xf>
    <xf numFmtId="167" fontId="4" fillId="2" borderId="0" xfId="0" applyNumberFormat="1" applyFont="1" applyFill="1" applyAlignment="1" applyProtection="1">
      <alignment horizontal="left"/>
      <protection hidden="1"/>
    </xf>
    <xf numFmtId="0" fontId="4" fillId="0" borderId="0" xfId="0" applyFont="1" applyAlignment="1" applyProtection="1">
      <alignment shrinkToFit="1"/>
      <protection hidden="1"/>
    </xf>
    <xf numFmtId="0" fontId="4" fillId="0" borderId="1" xfId="0" applyFont="1" applyBorder="1" applyAlignment="1" applyProtection="1">
      <protection hidden="1"/>
    </xf>
    <xf numFmtId="0" fontId="4" fillId="0" borderId="0" xfId="0" applyFont="1" applyFill="1" applyAlignment="1" applyProtection="1">
      <alignment vertical="top"/>
      <protection hidden="1"/>
    </xf>
    <xf numFmtId="0" fontId="4" fillId="0" borderId="0" xfId="0" applyFont="1" applyFill="1" applyBorder="1" applyAlignment="1" applyProtection="1">
      <alignment vertical="top"/>
      <protection hidden="1"/>
    </xf>
    <xf numFmtId="1" fontId="4" fillId="0" borderId="0" xfId="0" applyNumberFormat="1" applyFont="1" applyProtection="1">
      <protection hidden="1"/>
    </xf>
    <xf numFmtId="0" fontId="0" fillId="0" borderId="0" xfId="0" applyFont="1" applyAlignment="1" applyProtection="1">
      <alignment horizontal="center"/>
      <protection hidden="1"/>
    </xf>
    <xf numFmtId="0" fontId="0" fillId="0" borderId="0" xfId="0" applyFont="1" applyBorder="1" applyAlignment="1" applyProtection="1">
      <alignment horizontal="left" shrinkToFit="1"/>
      <protection hidden="1"/>
    </xf>
    <xf numFmtId="0" fontId="0" fillId="0" borderId="0" xfId="0" applyFont="1" applyBorder="1" applyAlignment="1" applyProtection="1">
      <alignment shrinkToFit="1"/>
      <protection hidden="1"/>
    </xf>
    <xf numFmtId="2" fontId="0" fillId="0" borderId="0" xfId="0" applyNumberFormat="1" applyFont="1" applyBorder="1" applyAlignment="1" applyProtection="1">
      <alignment horizontal="left" shrinkToFit="1"/>
      <protection hidden="1"/>
    </xf>
    <xf numFmtId="0" fontId="4" fillId="3" borderId="12" xfId="0" applyFont="1" applyFill="1" applyBorder="1" applyAlignment="1" applyProtection="1">
      <alignment horizontal="centerContinuous"/>
      <protection hidden="1"/>
    </xf>
    <xf numFmtId="0" fontId="4" fillId="3" borderId="6" xfId="0" applyFont="1" applyFill="1" applyBorder="1" applyAlignment="1" applyProtection="1">
      <alignment horizontal="centerContinuous"/>
      <protection hidden="1"/>
    </xf>
    <xf numFmtId="0" fontId="4" fillId="3" borderId="13" xfId="0" applyFont="1" applyFill="1" applyBorder="1" applyAlignment="1" applyProtection="1">
      <alignment horizontal="centerContinuous"/>
      <protection hidden="1"/>
    </xf>
    <xf numFmtId="0" fontId="0" fillId="0" borderId="0" xfId="0" applyFont="1" applyBorder="1" applyAlignment="1" applyProtection="1">
      <alignment horizontal="center" shrinkToFit="1"/>
      <protection hidden="1"/>
    </xf>
    <xf numFmtId="0" fontId="4" fillId="0" borderId="0" xfId="0" applyFont="1" applyFill="1" applyBorder="1" applyAlignment="1" applyProtection="1">
      <alignment horizontal="centerContinuous"/>
      <protection hidden="1"/>
    </xf>
    <xf numFmtId="0" fontId="0" fillId="0" borderId="0" xfId="0" applyFont="1" applyFill="1" applyAlignment="1" applyProtection="1">
      <alignment horizontal="center"/>
      <protection hidden="1"/>
    </xf>
    <xf numFmtId="0" fontId="4" fillId="0" borderId="0" xfId="0" applyFont="1" applyAlignment="1" applyProtection="1">
      <alignment horizontal="right"/>
      <protection hidden="1"/>
    </xf>
    <xf numFmtId="171" fontId="0" fillId="0" borderId="0" xfId="0" applyNumberFormat="1" applyFont="1" applyFill="1" applyBorder="1" applyAlignment="1" applyProtection="1">
      <alignment horizontal="center" shrinkToFit="1"/>
      <protection hidden="1"/>
    </xf>
    <xf numFmtId="0" fontId="5" fillId="0" borderId="0" xfId="0" applyFont="1" applyBorder="1" applyProtection="1">
      <protection hidden="1"/>
    </xf>
    <xf numFmtId="1" fontId="5" fillId="0" borderId="0" xfId="0" applyNumberFormat="1" applyFont="1" applyProtection="1">
      <protection hidden="1"/>
    </xf>
    <xf numFmtId="49" fontId="5" fillId="0" borderId="0" xfId="0" applyNumberFormat="1" applyFont="1" applyProtection="1">
      <protection hidden="1"/>
    </xf>
    <xf numFmtId="2" fontId="8" fillId="0" borderId="0" xfId="0" applyNumberFormat="1" applyFont="1" applyBorder="1" applyAlignment="1" applyProtection="1">
      <alignment horizontal="center" shrinkToFit="1"/>
      <protection hidden="1"/>
    </xf>
    <xf numFmtId="0" fontId="4" fillId="0" borderId="0" xfId="0" applyNumberFormat="1" applyFont="1" applyAlignment="1" applyProtection="1">
      <alignment horizontal="left"/>
      <protection hidden="1"/>
    </xf>
    <xf numFmtId="1" fontId="4" fillId="3" borderId="14" xfId="0" applyNumberFormat="1" applyFont="1" applyFill="1" applyBorder="1" applyAlignment="1" applyProtection="1">
      <alignment horizontal="center"/>
      <protection locked="0"/>
    </xf>
    <xf numFmtId="49" fontId="4" fillId="0" borderId="0" xfId="0" applyNumberFormat="1" applyFont="1" applyBorder="1" applyProtection="1">
      <protection hidden="1"/>
    </xf>
    <xf numFmtId="0" fontId="6" fillId="0" borderId="0" xfId="0" applyFont="1" applyProtection="1">
      <protection hidden="1"/>
    </xf>
    <xf numFmtId="2" fontId="6" fillId="0" borderId="0" xfId="0" applyNumberFormat="1" applyFont="1" applyProtection="1">
      <protection hidden="1"/>
    </xf>
    <xf numFmtId="1" fontId="4" fillId="0" borderId="0" xfId="0" applyNumberFormat="1" applyFont="1" applyFill="1" applyBorder="1" applyProtection="1">
      <protection hidden="1"/>
    </xf>
    <xf numFmtId="169" fontId="4" fillId="0" borderId="0" xfId="0" applyNumberFormat="1" applyFont="1" applyFill="1" applyBorder="1" applyProtection="1">
      <protection hidden="1"/>
    </xf>
    <xf numFmtId="1" fontId="4" fillId="0" borderId="0" xfId="0" applyNumberFormat="1" applyFont="1" applyAlignment="1" applyProtection="1">
      <alignment horizontal="left"/>
      <protection hidden="1"/>
    </xf>
    <xf numFmtId="2" fontId="4" fillId="0" borderId="0" xfId="0" applyNumberFormat="1" applyFont="1" applyFill="1" applyBorder="1" applyProtection="1">
      <protection hidden="1"/>
    </xf>
    <xf numFmtId="2" fontId="0" fillId="0" borderId="0" xfId="0" applyNumberFormat="1" applyFont="1" applyProtection="1">
      <protection hidden="1"/>
    </xf>
    <xf numFmtId="2" fontId="4" fillId="0" borderId="0" xfId="0" applyNumberFormat="1" applyFont="1" applyProtection="1">
      <protection hidden="1"/>
    </xf>
    <xf numFmtId="171" fontId="4" fillId="0" borderId="0" xfId="1" applyNumberFormat="1" applyFont="1" applyAlignment="1" applyProtection="1">
      <alignment horizontal="left"/>
      <protection hidden="1"/>
    </xf>
    <xf numFmtId="172" fontId="4" fillId="0" borderId="0" xfId="1" applyNumberFormat="1" applyFont="1" applyAlignment="1" applyProtection="1">
      <alignment horizontal="left"/>
      <protection hidden="1"/>
    </xf>
    <xf numFmtId="2" fontId="0" fillId="0" borderId="0" xfId="0" applyNumberFormat="1" applyFont="1" applyAlignment="1" applyProtection="1">
      <alignment horizontal="center"/>
      <protection hidden="1"/>
    </xf>
    <xf numFmtId="171" fontId="6" fillId="0" borderId="0" xfId="1" applyNumberFormat="1" applyFont="1" applyFill="1" applyBorder="1" applyAlignment="1" applyProtection="1">
      <alignment horizontal="left"/>
      <protection hidden="1"/>
    </xf>
    <xf numFmtId="0" fontId="14" fillId="0" borderId="0" xfId="0" applyFont="1" applyFill="1" applyBorder="1" applyProtection="1">
      <protection hidden="1"/>
    </xf>
    <xf numFmtId="0" fontId="15" fillId="0" borderId="0" xfId="0" applyFont="1" applyFill="1" applyBorder="1" applyAlignment="1" applyProtection="1">
      <alignment horizontal="center"/>
      <protection hidden="1"/>
    </xf>
    <xf numFmtId="169" fontId="5" fillId="0" borderId="0" xfId="0" applyNumberFormat="1" applyFont="1" applyFill="1" applyBorder="1" applyProtection="1">
      <protection hidden="1"/>
    </xf>
    <xf numFmtId="0" fontId="14" fillId="0" borderId="0" xfId="0" applyFont="1" applyFill="1" applyProtection="1">
      <protection hidden="1"/>
    </xf>
    <xf numFmtId="0" fontId="7" fillId="0" borderId="0" xfId="0" applyFont="1" applyFill="1" applyProtection="1">
      <protection hidden="1"/>
    </xf>
    <xf numFmtId="0" fontId="5" fillId="0" borderId="0" xfId="0" applyNumberFormat="1" applyFont="1" applyProtection="1">
      <protection hidden="1"/>
    </xf>
    <xf numFmtId="9" fontId="4" fillId="3" borderId="15" xfId="2" applyFont="1" applyFill="1" applyBorder="1" applyAlignment="1" applyProtection="1">
      <alignment horizontal="center"/>
      <protection locked="0" hidden="1"/>
    </xf>
    <xf numFmtId="9" fontId="4" fillId="0" borderId="0" xfId="2" applyFont="1" applyFill="1" applyBorder="1" applyAlignment="1" applyProtection="1">
      <alignment horizontal="center"/>
      <protection hidden="1"/>
    </xf>
    <xf numFmtId="0" fontId="4" fillId="0" borderId="0" xfId="0" applyFont="1" applyAlignment="1" applyProtection="1">
      <alignment horizontal="center"/>
      <protection hidden="1"/>
    </xf>
    <xf numFmtId="0" fontId="5" fillId="0" borderId="6" xfId="0" applyFont="1" applyBorder="1" applyProtection="1">
      <protection hidden="1"/>
    </xf>
    <xf numFmtId="0" fontId="6" fillId="0" borderId="0" xfId="0" applyFont="1" applyFill="1" applyProtection="1">
      <protection hidden="1"/>
    </xf>
    <xf numFmtId="169" fontId="7" fillId="0" borderId="0" xfId="0" applyNumberFormat="1" applyFont="1" applyProtection="1">
      <protection hidden="1"/>
    </xf>
    <xf numFmtId="169" fontId="4" fillId="0" borderId="0" xfId="0" applyNumberFormat="1" applyFont="1" applyProtection="1">
      <protection hidden="1"/>
    </xf>
    <xf numFmtId="0" fontId="15" fillId="0" borderId="0" xfId="0" applyFont="1" applyAlignment="1" applyProtection="1">
      <alignment horizontal="center"/>
      <protection hidden="1"/>
    </xf>
    <xf numFmtId="0" fontId="17" fillId="0" borderId="0" xfId="3" applyFont="1" applyBorder="1" applyAlignment="1" applyProtection="1">
      <alignment horizontal="center"/>
      <protection hidden="1"/>
    </xf>
    <xf numFmtId="2" fontId="8" fillId="0" borderId="0" xfId="3" applyNumberFormat="1" applyFont="1" applyFill="1" applyBorder="1" applyAlignment="1" applyProtection="1">
      <alignment horizontal="center" wrapText="1" shrinkToFit="1"/>
      <protection hidden="1"/>
    </xf>
    <xf numFmtId="0" fontId="8" fillId="0" borderId="0" xfId="3" applyFont="1" applyFill="1" applyBorder="1" applyAlignment="1" applyProtection="1">
      <alignment horizontal="center" wrapText="1" shrinkToFit="1"/>
      <protection hidden="1"/>
    </xf>
    <xf numFmtId="4" fontId="4" fillId="0" borderId="0" xfId="0" applyNumberFormat="1" applyFont="1" applyProtection="1">
      <protection hidden="1"/>
    </xf>
    <xf numFmtId="0" fontId="18" fillId="0" borderId="0" xfId="3" applyFont="1" applyBorder="1" applyAlignment="1" applyProtection="1">
      <alignment horizontal="center" wrapText="1" shrinkToFit="1"/>
      <protection hidden="1"/>
    </xf>
    <xf numFmtId="2" fontId="8" fillId="4" borderId="15" xfId="3" applyNumberFormat="1" applyFont="1" applyFill="1" applyBorder="1" applyAlignment="1" applyProtection="1">
      <alignment horizontal="center" shrinkToFit="1"/>
      <protection hidden="1"/>
    </xf>
    <xf numFmtId="0" fontId="4" fillId="4" borderId="15" xfId="0" applyFont="1" applyFill="1" applyBorder="1" applyAlignment="1" applyProtection="1">
      <alignment horizontal="center"/>
      <protection hidden="1"/>
    </xf>
    <xf numFmtId="0" fontId="4" fillId="4" borderId="15" xfId="0" applyFont="1" applyFill="1" applyBorder="1" applyProtection="1">
      <protection hidden="1"/>
    </xf>
    <xf numFmtId="0" fontId="0" fillId="0" borderId="0" xfId="0" applyProtection="1">
      <protection hidden="1"/>
    </xf>
    <xf numFmtId="0" fontId="21" fillId="0" borderId="0" xfId="0" applyFont="1" applyProtection="1">
      <protection hidden="1"/>
    </xf>
    <xf numFmtId="0" fontId="22" fillId="0" borderId="0" xfId="0" applyFont="1" applyProtection="1">
      <protection hidden="1"/>
    </xf>
    <xf numFmtId="0" fontId="23"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6" fillId="0" borderId="0" xfId="0" applyFont="1" applyAlignment="1" applyProtection="1">
      <alignment horizontal="left"/>
      <protection hidden="1"/>
    </xf>
    <xf numFmtId="0" fontId="27" fillId="0" borderId="0" xfId="0" applyFont="1" applyFill="1" applyProtection="1">
      <protection hidden="1"/>
    </xf>
    <xf numFmtId="0" fontId="15" fillId="0" borderId="0" xfId="0" applyFont="1" applyFill="1" applyProtection="1">
      <protection hidden="1"/>
    </xf>
    <xf numFmtId="0" fontId="15" fillId="0" borderId="0" xfId="0" applyFont="1" applyProtection="1">
      <protection hidden="1"/>
    </xf>
    <xf numFmtId="0" fontId="0" fillId="0" borderId="0" xfId="0" applyAlignment="1" applyProtection="1">
      <alignment horizontal="left" vertical="center"/>
      <protection hidden="1"/>
    </xf>
    <xf numFmtId="0" fontId="7" fillId="0" borderId="0" xfId="0" applyFont="1" applyFill="1" applyBorder="1" applyProtection="1">
      <protection hidden="1"/>
    </xf>
    <xf numFmtId="0" fontId="7" fillId="0" borderId="0" xfId="0" applyFont="1" applyBorder="1" applyProtection="1">
      <protection hidden="1"/>
    </xf>
    <xf numFmtId="0" fontId="4" fillId="0" borderId="0" xfId="0" quotePrefix="1" applyFont="1" applyProtection="1">
      <protection hidden="1"/>
    </xf>
    <xf numFmtId="0" fontId="4" fillId="0" borderId="0" xfId="0" quotePrefix="1" applyFont="1" applyFill="1" applyProtection="1">
      <protection hidden="1"/>
    </xf>
    <xf numFmtId="0" fontId="4" fillId="0" borderId="0" xfId="0" applyFont="1"/>
    <xf numFmtId="0" fontId="4" fillId="0" borderId="0" xfId="0" applyFont="1" applyProtection="1">
      <protection locked="0" hidden="1"/>
    </xf>
    <xf numFmtId="0" fontId="10" fillId="0" borderId="0" xfId="0" applyFont="1" applyFill="1" applyBorder="1" applyAlignment="1" applyProtection="1">
      <alignment horizontal="center" vertical="justify"/>
      <protection hidden="1"/>
    </xf>
    <xf numFmtId="0" fontId="10" fillId="0" borderId="0" xfId="0" applyFont="1" applyFill="1" applyBorder="1" applyAlignment="1" applyProtection="1">
      <alignment vertical="justify"/>
      <protection hidden="1"/>
    </xf>
    <xf numFmtId="0" fontId="10" fillId="0" borderId="0" xfId="0" applyFont="1" applyFill="1" applyBorder="1" applyAlignment="1" applyProtection="1">
      <alignment vertical="justify" wrapText="1"/>
      <protection hidden="1"/>
    </xf>
    <xf numFmtId="49" fontId="0" fillId="0" borderId="0" xfId="0" applyNumberFormat="1" applyFill="1" applyBorder="1" applyAlignment="1" applyProtection="1">
      <alignment vertical="top" readingOrder="1"/>
      <protection hidden="1"/>
    </xf>
    <xf numFmtId="49" fontId="0" fillId="0" borderId="0" xfId="0" applyNumberFormat="1" applyBorder="1" applyAlignment="1" applyProtection="1">
      <alignment vertical="top" readingOrder="1"/>
      <protection hidden="1"/>
    </xf>
    <xf numFmtId="49" fontId="0" fillId="0" borderId="0" xfId="0" applyNumberFormat="1" applyBorder="1" applyAlignment="1" applyProtection="1">
      <alignment horizontal="left"/>
      <protection hidden="1"/>
    </xf>
    <xf numFmtId="0" fontId="0" fillId="0" borderId="0" xfId="0" applyBorder="1" applyAlignment="1" applyProtection="1">
      <alignment horizontal="left" wrapText="1"/>
      <protection hidden="1"/>
    </xf>
    <xf numFmtId="49" fontId="0" fillId="0" borderId="0" xfId="0" applyNumberFormat="1" applyBorder="1" applyAlignment="1" applyProtection="1">
      <alignment vertical="top" wrapText="1"/>
      <protection hidden="1"/>
    </xf>
    <xf numFmtId="49" fontId="0" fillId="0" borderId="0" xfId="0" applyNumberFormat="1" applyFill="1" applyBorder="1" applyAlignment="1" applyProtection="1">
      <alignment vertical="top" wrapText="1"/>
      <protection hidden="1"/>
    </xf>
    <xf numFmtId="49" fontId="8" fillId="0" borderId="0" xfId="0" applyNumberFormat="1" applyFont="1" applyBorder="1" applyAlignment="1" applyProtection="1">
      <alignment vertical="top" readingOrder="1"/>
      <protection hidden="1"/>
    </xf>
    <xf numFmtId="49" fontId="31" fillId="0" borderId="0" xfId="0" applyNumberFormat="1" applyFont="1" applyBorder="1" applyAlignment="1" applyProtection="1">
      <alignment vertical="top" textRotation="2"/>
      <protection hidden="1"/>
    </xf>
    <xf numFmtId="49" fontId="31" fillId="0" borderId="0" xfId="0" applyNumberFormat="1" applyFont="1" applyBorder="1" applyAlignment="1" applyProtection="1">
      <alignment vertical="top"/>
      <protection hidden="1"/>
    </xf>
    <xf numFmtId="49" fontId="0" fillId="0" borderId="0" xfId="0" applyNumberFormat="1" applyBorder="1" applyAlignment="1" applyProtection="1">
      <alignment vertical="top" wrapText="1" readingOrder="1"/>
      <protection hidden="1"/>
    </xf>
    <xf numFmtId="49" fontId="0" fillId="0" borderId="0" xfId="0" applyNumberFormat="1" applyBorder="1" applyAlignment="1" applyProtection="1">
      <alignment horizontal="left" vertical="top" readingOrder="1"/>
      <protection hidden="1"/>
    </xf>
    <xf numFmtId="0" fontId="0" fillId="0" borderId="0" xfId="0" applyBorder="1" applyAlignment="1" applyProtection="1">
      <alignment wrapText="1"/>
      <protection hidden="1"/>
    </xf>
    <xf numFmtId="49" fontId="8" fillId="0" borderId="0" xfId="0" applyNumberFormat="1" applyFont="1" applyBorder="1" applyAlignment="1" applyProtection="1">
      <alignment horizontal="center" vertical="top" wrapText="1"/>
      <protection hidden="1"/>
    </xf>
    <xf numFmtId="49" fontId="8" fillId="0" borderId="0" xfId="0" applyNumberFormat="1" applyFont="1" applyFill="1" applyBorder="1" applyAlignment="1" applyProtection="1">
      <alignment horizontal="center" vertical="top" wrapText="1"/>
      <protection hidden="1"/>
    </xf>
    <xf numFmtId="49" fontId="8" fillId="0" borderId="0" xfId="0" applyNumberFormat="1" applyFont="1" applyBorder="1" applyAlignment="1" applyProtection="1">
      <alignment horizontal="center" vertical="top" readingOrder="1"/>
      <protection hidden="1"/>
    </xf>
    <xf numFmtId="49" fontId="0" fillId="0" borderId="0" xfId="0" applyNumberFormat="1" applyBorder="1" applyAlignment="1" applyProtection="1">
      <alignment wrapText="1"/>
      <protection hidden="1"/>
    </xf>
    <xf numFmtId="49" fontId="0" fillId="0" borderId="0" xfId="0" applyNumberFormat="1" applyFill="1" applyBorder="1" applyAlignment="1" applyProtection="1">
      <alignment wrapText="1"/>
      <protection hidden="1"/>
    </xf>
    <xf numFmtId="49" fontId="0" fillId="0" borderId="0" xfId="0" applyNumberFormat="1" applyFont="1" applyFill="1" applyBorder="1" applyAlignment="1" applyProtection="1">
      <alignment wrapText="1"/>
      <protection hidden="1"/>
    </xf>
    <xf numFmtId="49" fontId="0" fillId="0" borderId="0" xfId="0" applyNumberFormat="1" applyBorder="1" applyProtection="1">
      <protection hidden="1"/>
    </xf>
    <xf numFmtId="49" fontId="0" fillId="0" borderId="0" xfId="0" applyNumberFormat="1" applyFill="1" applyBorder="1" applyProtection="1">
      <protection hidden="1"/>
    </xf>
    <xf numFmtId="14" fontId="4" fillId="0" borderId="0" xfId="0" applyNumberFormat="1" applyFont="1" applyFill="1" applyBorder="1" applyAlignment="1" applyProtection="1">
      <alignment wrapText="1"/>
      <protection locked="0" hidden="1"/>
    </xf>
    <xf numFmtId="14" fontId="4" fillId="0" borderId="0" xfId="0" applyNumberFormat="1" applyFont="1" applyFill="1" applyBorder="1" applyAlignment="1" applyProtection="1">
      <protection hidden="1"/>
    </xf>
    <xf numFmtId="0" fontId="0" fillId="0" borderId="0" xfId="0" applyFill="1" applyBorder="1" applyAlignment="1" applyProtection="1">
      <alignment wrapText="1"/>
      <protection locked="0" hidden="1"/>
    </xf>
    <xf numFmtId="0" fontId="0" fillId="0" borderId="0" xfId="0" applyBorder="1" applyAlignment="1" applyProtection="1">
      <alignment wrapText="1"/>
      <protection locked="0" hidden="1"/>
    </xf>
    <xf numFmtId="0" fontId="0" fillId="0" borderId="0" xfId="0" applyFill="1" applyBorder="1" applyAlignment="1" applyProtection="1">
      <alignment wrapText="1"/>
      <protection hidden="1"/>
    </xf>
    <xf numFmtId="0" fontId="0" fillId="0" borderId="0" xfId="0" applyFont="1" applyFill="1" applyBorder="1" applyAlignment="1" applyProtection="1">
      <alignment wrapText="1"/>
      <protection hidden="1"/>
    </xf>
    <xf numFmtId="49" fontId="0" fillId="0" borderId="0" xfId="0" applyNumberFormat="1" applyFill="1" applyBorder="1" applyAlignment="1" applyProtection="1">
      <alignment horizontal="left" vertical="top" wrapText="1"/>
      <protection hidden="1"/>
    </xf>
    <xf numFmtId="49" fontId="0" fillId="0" borderId="0" xfId="0" applyNumberFormat="1" applyBorder="1" applyAlignment="1" applyProtection="1">
      <alignment horizontal="left" wrapText="1"/>
      <protection hidden="1"/>
    </xf>
    <xf numFmtId="49" fontId="8" fillId="0" borderId="0" xfId="0" applyNumberFormat="1" applyFont="1" applyFill="1" applyBorder="1" applyAlignment="1" applyProtection="1">
      <alignment wrapText="1"/>
      <protection hidden="1"/>
    </xf>
    <xf numFmtId="49" fontId="32" fillId="0" borderId="0" xfId="0" applyNumberFormat="1" applyFont="1" applyBorder="1" applyAlignment="1" applyProtection="1">
      <alignment wrapText="1"/>
      <protection hidden="1"/>
    </xf>
    <xf numFmtId="49" fontId="8" fillId="0" borderId="0" xfId="0" applyNumberFormat="1" applyFont="1" applyBorder="1" applyAlignment="1" applyProtection="1">
      <alignment vertical="top" wrapText="1"/>
      <protection hidden="1"/>
    </xf>
    <xf numFmtId="49" fontId="8" fillId="0" borderId="0" xfId="0" applyNumberFormat="1" applyFont="1" applyFill="1" applyBorder="1" applyAlignment="1" applyProtection="1">
      <alignment horizontal="left" wrapText="1"/>
      <protection hidden="1"/>
    </xf>
    <xf numFmtId="49" fontId="0" fillId="0" borderId="0" xfId="0" applyNumberFormat="1" applyFill="1" applyBorder="1" applyAlignment="1" applyProtection="1">
      <alignment wrapText="1"/>
      <protection locked="0" hidden="1"/>
    </xf>
    <xf numFmtId="0" fontId="0" fillId="0" borderId="0" xfId="0" applyFill="1" applyBorder="1" applyAlignment="1" applyProtection="1">
      <alignment horizontal="left"/>
      <protection hidden="1"/>
    </xf>
    <xf numFmtId="49" fontId="32" fillId="0" borderId="0" xfId="0" applyNumberFormat="1" applyFont="1" applyBorder="1" applyAlignment="1" applyProtection="1">
      <alignment vertical="top" wrapText="1"/>
      <protection hidden="1"/>
    </xf>
    <xf numFmtId="49" fontId="32" fillId="0" borderId="0" xfId="0" applyNumberFormat="1" applyFont="1" applyFill="1" applyBorder="1" applyAlignment="1" applyProtection="1">
      <alignment horizontal="left" wrapText="1"/>
      <protection hidden="1"/>
    </xf>
    <xf numFmtId="0" fontId="0" fillId="0" borderId="0" xfId="0" applyFill="1" applyBorder="1" applyAlignment="1" applyProtection="1">
      <alignment horizontal="left" wrapText="1"/>
      <protection hidden="1"/>
    </xf>
    <xf numFmtId="49" fontId="34" fillId="0" borderId="0" xfId="4" applyNumberFormat="1" applyFont="1" applyBorder="1" applyAlignment="1" applyProtection="1">
      <alignment vertical="top" wrapText="1"/>
      <protection hidden="1"/>
    </xf>
    <xf numFmtId="0" fontId="4" fillId="0" borderId="0" xfId="0" applyFont="1" applyFill="1" applyBorder="1" applyAlignment="1" applyProtection="1">
      <alignment wrapText="1"/>
      <protection hidden="1"/>
    </xf>
    <xf numFmtId="0" fontId="35" fillId="0" borderId="0" xfId="0" applyFont="1" applyFill="1" applyBorder="1" applyAlignment="1" applyProtection="1">
      <alignment wrapText="1"/>
      <protection hidden="1"/>
    </xf>
    <xf numFmtId="0" fontId="0" fillId="0" borderId="0" xfId="0" applyFill="1" applyBorder="1" applyAlignment="1" applyProtection="1">
      <protection hidden="1"/>
    </xf>
    <xf numFmtId="0" fontId="8" fillId="0" borderId="0" xfId="0" applyFont="1" applyFill="1" applyBorder="1" applyAlignment="1" applyProtection="1">
      <alignment wrapText="1"/>
      <protection hidden="1"/>
    </xf>
    <xf numFmtId="14" fontId="4" fillId="0" borderId="0" xfId="0" applyNumberFormat="1" applyFont="1" applyFill="1" applyBorder="1" applyAlignment="1" applyProtection="1">
      <alignment wrapText="1"/>
      <protection hidden="1"/>
    </xf>
    <xf numFmtId="14" fontId="4" fillId="2" borderId="0" xfId="0" applyNumberFormat="1" applyFont="1" applyFill="1" applyBorder="1" applyAlignment="1" applyProtection="1">
      <alignment horizontal="left"/>
      <protection hidden="1"/>
    </xf>
    <xf numFmtId="0" fontId="37" fillId="0" borderId="0" xfId="0" applyFont="1" applyProtection="1">
      <protection hidden="1"/>
    </xf>
    <xf numFmtId="0" fontId="0" fillId="0" borderId="0" xfId="0" applyFont="1" applyFill="1" applyBorder="1" applyAlignment="1" applyProtection="1">
      <protection hidden="1"/>
    </xf>
    <xf numFmtId="0" fontId="26" fillId="2" borderId="0" xfId="0" applyFont="1" applyFill="1" applyBorder="1" applyAlignment="1" applyProtection="1">
      <alignment horizontal="left"/>
      <protection hidden="1"/>
    </xf>
    <xf numFmtId="0" fontId="26" fillId="2" borderId="0" xfId="0" applyFont="1" applyFill="1" applyBorder="1" applyAlignment="1" applyProtection="1">
      <alignment horizontal="center"/>
      <protection hidden="1"/>
    </xf>
    <xf numFmtId="14" fontId="26" fillId="2" borderId="0" xfId="0" applyNumberFormat="1" applyFont="1" applyFill="1" applyBorder="1" applyAlignment="1" applyProtection="1">
      <alignment horizontal="center"/>
      <protection hidden="1"/>
    </xf>
    <xf numFmtId="0" fontId="26" fillId="0" borderId="0" xfId="0" applyFont="1" applyProtection="1">
      <protection hidden="1"/>
    </xf>
    <xf numFmtId="0" fontId="26" fillId="0" borderId="0" xfId="0" applyFont="1" applyBorder="1" applyProtection="1">
      <protection hidden="1"/>
    </xf>
    <xf numFmtId="0" fontId="26" fillId="0" borderId="0" xfId="0" applyFont="1" applyAlignment="1" applyProtection="1">
      <alignment horizontal="center"/>
      <protection hidden="1"/>
    </xf>
    <xf numFmtId="0" fontId="39" fillId="0" borderId="0" xfId="0" applyFont="1" applyProtection="1">
      <protection hidden="1"/>
    </xf>
    <xf numFmtId="0" fontId="0" fillId="0" borderId="1" xfId="0" applyBorder="1" applyProtection="1">
      <protection hidden="1"/>
    </xf>
    <xf numFmtId="0" fontId="40" fillId="0" borderId="0" xfId="0" applyFont="1" applyProtection="1">
      <protection hidden="1"/>
    </xf>
    <xf numFmtId="0" fontId="35" fillId="0" borderId="0" xfId="0" applyFont="1" applyProtection="1">
      <protection hidden="1"/>
    </xf>
    <xf numFmtId="1" fontId="7" fillId="0" borderId="0" xfId="0" applyNumberFormat="1" applyFont="1" applyBorder="1" applyProtection="1">
      <protection hidden="1"/>
    </xf>
    <xf numFmtId="0" fontId="7"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0" fillId="0" borderId="0" xfId="0" applyNumberFormat="1" applyFont="1" applyAlignment="1" applyProtection="1">
      <alignment horizontal="left"/>
      <protection hidden="1"/>
    </xf>
    <xf numFmtId="0" fontId="26"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15" fillId="0" borderId="0" xfId="0" applyNumberFormat="1" applyFont="1" applyFill="1" applyBorder="1" applyProtection="1">
      <protection hidden="1"/>
    </xf>
    <xf numFmtId="169" fontId="0" fillId="0" borderId="0" xfId="0" applyNumberFormat="1" applyFont="1" applyFill="1" applyBorder="1" applyProtection="1">
      <protection hidden="1"/>
    </xf>
    <xf numFmtId="0" fontId="8" fillId="0" borderId="0" xfId="0" applyFont="1" applyAlignment="1" applyProtection="1">
      <protection hidden="1"/>
    </xf>
    <xf numFmtId="169" fontId="15" fillId="0" borderId="0" xfId="0" applyNumberFormat="1" applyFont="1" applyFill="1" applyBorder="1" applyProtection="1">
      <protection hidden="1"/>
    </xf>
    <xf numFmtId="0" fontId="8" fillId="0" borderId="1" xfId="0" applyFont="1" applyBorder="1" applyProtection="1">
      <protection hidden="1"/>
    </xf>
    <xf numFmtId="0" fontId="4" fillId="0" borderId="0" xfId="0" applyFont="1" applyBorder="1" applyAlignment="1" applyProtection="1">
      <alignment horizontal="left" vertical="center"/>
      <protection hidden="1"/>
    </xf>
    <xf numFmtId="0" fontId="5" fillId="0" borderId="0" xfId="0" applyFont="1" applyAlignment="1" applyProtection="1">
      <protection hidden="1"/>
    </xf>
    <xf numFmtId="171" fontId="4" fillId="0" borderId="0" xfId="1" applyNumberFormat="1" applyFont="1" applyAlignment="1" applyProtection="1">
      <alignment horizontal="left"/>
      <protection locked="0"/>
    </xf>
    <xf numFmtId="0" fontId="4" fillId="0" borderId="0" xfId="4" applyFont="1" applyProtection="1">
      <protection locked="0"/>
    </xf>
    <xf numFmtId="2" fontId="4" fillId="0" borderId="0" xfId="4" applyNumberFormat="1" applyFont="1" applyFill="1" applyBorder="1" applyProtection="1">
      <protection locked="0"/>
    </xf>
    <xf numFmtId="0" fontId="46" fillId="0" borderId="0" xfId="4" applyFont="1" applyProtection="1">
      <protection hidden="1"/>
    </xf>
    <xf numFmtId="0" fontId="4" fillId="0" borderId="0" xfId="4" applyNumberFormat="1" applyFont="1" applyAlignment="1" applyProtection="1">
      <alignment horizontal="left"/>
      <protection locked="0"/>
    </xf>
    <xf numFmtId="0" fontId="4" fillId="0" borderId="0" xfId="4" applyFont="1" applyAlignment="1" applyProtection="1">
      <alignment horizontal="right"/>
      <protection locked="0"/>
    </xf>
    <xf numFmtId="172" fontId="4" fillId="0" borderId="0" xfId="1" applyNumberFormat="1" applyFont="1" applyAlignment="1" applyProtection="1">
      <alignment horizontal="left"/>
      <protection locked="0"/>
    </xf>
    <xf numFmtId="0" fontId="4" fillId="0" borderId="0" xfId="4" applyFont="1" applyProtection="1">
      <protection hidden="1"/>
    </xf>
    <xf numFmtId="0" fontId="4" fillId="0" borderId="0" xfId="4" applyFont="1" applyAlignment="1" applyProtection="1">
      <alignment horizontal="left"/>
      <protection locked="0"/>
    </xf>
    <xf numFmtId="0" fontId="5" fillId="0" borderId="1" xfId="14" applyFont="1" applyBorder="1" applyProtection="1">
      <protection hidden="1"/>
    </xf>
    <xf numFmtId="0" fontId="4" fillId="0" borderId="1" xfId="14" applyFont="1" applyBorder="1" applyProtection="1">
      <protection hidden="1"/>
    </xf>
    <xf numFmtId="0" fontId="4" fillId="0" borderId="0" xfId="3" applyFont="1" applyProtection="1">
      <protection hidden="1"/>
    </xf>
    <xf numFmtId="0" fontId="44" fillId="0" borderId="0" xfId="3" applyFont="1" applyAlignment="1" applyProtection="1">
      <alignment horizontal="center"/>
      <protection hidden="1"/>
    </xf>
    <xf numFmtId="0" fontId="4" fillId="0" borderId="0" xfId="3" applyFont="1" applyBorder="1" applyProtection="1">
      <protection hidden="1"/>
    </xf>
    <xf numFmtId="0" fontId="44" fillId="0" borderId="0" xfId="3" applyFont="1" applyBorder="1" applyAlignment="1" applyProtection="1">
      <alignment horizontal="left" shrinkToFit="1"/>
      <protection hidden="1"/>
    </xf>
    <xf numFmtId="0" fontId="44" fillId="0" borderId="0" xfId="3" applyFont="1" applyBorder="1" applyAlignment="1" applyProtection="1">
      <alignment shrinkToFit="1"/>
      <protection hidden="1"/>
    </xf>
    <xf numFmtId="2" fontId="44" fillId="0" borderId="0" xfId="3" applyNumberFormat="1" applyFont="1" applyBorder="1" applyAlignment="1" applyProtection="1">
      <alignment horizontal="left" shrinkToFit="1"/>
      <protection hidden="1"/>
    </xf>
    <xf numFmtId="0" fontId="4" fillId="3" borderId="12" xfId="3" applyFont="1" applyFill="1" applyBorder="1" applyAlignment="1" applyProtection="1">
      <alignment horizontal="centerContinuous"/>
      <protection hidden="1"/>
    </xf>
    <xf numFmtId="0" fontId="4" fillId="3" borderId="6" xfId="3" applyFont="1" applyFill="1" applyBorder="1" applyAlignment="1" applyProtection="1">
      <alignment horizontal="centerContinuous"/>
      <protection hidden="1"/>
    </xf>
    <xf numFmtId="0" fontId="4" fillId="3" borderId="13" xfId="3" applyFont="1" applyFill="1" applyBorder="1" applyAlignment="1" applyProtection="1">
      <alignment horizontal="centerContinuous"/>
      <protection hidden="1"/>
    </xf>
    <xf numFmtId="0" fontId="44" fillId="0" borderId="0" xfId="3" applyFont="1" applyBorder="1" applyAlignment="1" applyProtection="1">
      <alignment horizontal="center" shrinkToFit="1"/>
      <protection hidden="1"/>
    </xf>
    <xf numFmtId="0" fontId="7" fillId="0" borderId="0" xfId="3" applyFont="1" applyBorder="1" applyAlignment="1" applyProtection="1">
      <alignment horizontal="center" vertical="center"/>
      <protection hidden="1"/>
    </xf>
    <xf numFmtId="0" fontId="7" fillId="0" borderId="0" xfId="3" applyFont="1" applyBorder="1" applyAlignment="1" applyProtection="1">
      <alignment vertical="center"/>
      <protection hidden="1"/>
    </xf>
    <xf numFmtId="0" fontId="4" fillId="0" borderId="0" xfId="3" applyFont="1" applyFill="1" applyBorder="1" applyAlignment="1" applyProtection="1">
      <alignment horizontal="centerContinuous"/>
      <protection hidden="1"/>
    </xf>
    <xf numFmtId="0" fontId="4" fillId="0" borderId="0" xfId="3" applyFont="1" applyFill="1" applyProtection="1">
      <protection hidden="1"/>
    </xf>
    <xf numFmtId="0" fontId="44" fillId="0" borderId="0" xfId="3" applyFont="1" applyFill="1" applyAlignment="1" applyProtection="1">
      <alignment horizontal="center"/>
      <protection hidden="1"/>
    </xf>
    <xf numFmtId="0" fontId="4" fillId="0" borderId="0" xfId="3" applyFont="1" applyFill="1" applyBorder="1" applyProtection="1">
      <protection hidden="1"/>
    </xf>
    <xf numFmtId="1" fontId="4" fillId="0" borderId="0" xfId="3" applyNumberFormat="1" applyFont="1" applyProtection="1">
      <protection hidden="1"/>
    </xf>
    <xf numFmtId="1" fontId="4" fillId="0" borderId="0" xfId="3" applyNumberFormat="1" applyFont="1" applyProtection="1">
      <protection locked="0"/>
    </xf>
    <xf numFmtId="0" fontId="4" fillId="0" borderId="0" xfId="3" applyFont="1" applyProtection="1">
      <protection locked="0"/>
    </xf>
    <xf numFmtId="0" fontId="4" fillId="0" borderId="0" xfId="3" applyFont="1" applyAlignment="1" applyProtection="1">
      <alignment horizontal="right"/>
      <protection locked="0"/>
    </xf>
    <xf numFmtId="0" fontId="4" fillId="0" borderId="0" xfId="3" applyFont="1" applyAlignment="1" applyProtection="1">
      <alignment horizontal="right"/>
    </xf>
    <xf numFmtId="0" fontId="5" fillId="0" borderId="0" xfId="3" applyFont="1" applyBorder="1" applyProtection="1">
      <protection hidden="1"/>
    </xf>
    <xf numFmtId="0" fontId="4" fillId="0" borderId="0" xfId="3" applyFont="1" applyProtection="1"/>
    <xf numFmtId="0" fontId="4" fillId="0" borderId="0" xfId="3" applyFont="1" applyAlignment="1" applyProtection="1">
      <alignment horizontal="center"/>
      <protection locked="0"/>
    </xf>
    <xf numFmtId="0" fontId="4" fillId="0" borderId="0" xfId="3" applyFont="1" applyAlignment="1" applyProtection="1">
      <alignment horizontal="center"/>
    </xf>
    <xf numFmtId="0" fontId="46" fillId="0" borderId="0" xfId="3" applyFont="1" applyProtection="1">
      <protection locked="0"/>
    </xf>
    <xf numFmtId="0" fontId="16" fillId="0" borderId="0" xfId="3" applyFont="1" applyProtection="1"/>
    <xf numFmtId="0" fontId="16" fillId="0" borderId="0" xfId="3" applyFont="1" applyProtection="1">
      <protection locked="0"/>
    </xf>
    <xf numFmtId="0" fontId="5" fillId="0" borderId="0" xfId="3" applyFont="1" applyProtection="1">
      <protection locked="0"/>
    </xf>
    <xf numFmtId="0" fontId="4" fillId="0" borderId="0" xfId="0" applyFont="1" applyProtection="1">
      <protection locked="0"/>
    </xf>
    <xf numFmtId="0" fontId="5" fillId="0" borderId="0" xfId="3" applyFont="1" applyProtection="1"/>
    <xf numFmtId="0" fontId="5" fillId="0" borderId="0" xfId="3" applyFont="1" applyProtection="1">
      <protection hidden="1"/>
    </xf>
    <xf numFmtId="171" fontId="44" fillId="0" borderId="0" xfId="3" applyNumberFormat="1" applyFont="1" applyFill="1" applyBorder="1" applyAlignment="1" applyProtection="1">
      <alignment horizontal="center" shrinkToFit="1"/>
      <protection hidden="1"/>
    </xf>
    <xf numFmtId="1" fontId="5" fillId="0" borderId="0" xfId="3" applyNumberFormat="1" applyFont="1" applyProtection="1">
      <protection locked="0"/>
    </xf>
    <xf numFmtId="49" fontId="5" fillId="0" borderId="0" xfId="3" applyNumberFormat="1" applyFont="1" applyProtection="1">
      <protection locked="0"/>
    </xf>
    <xf numFmtId="0" fontId="17" fillId="0" borderId="0" xfId="3" applyFont="1" applyProtection="1">
      <protection hidden="1"/>
    </xf>
    <xf numFmtId="2" fontId="8" fillId="0" borderId="0" xfId="3" applyNumberFormat="1" applyFont="1" applyBorder="1" applyAlignment="1" applyProtection="1">
      <alignment horizontal="center" shrinkToFit="1"/>
      <protection hidden="1"/>
    </xf>
    <xf numFmtId="0" fontId="4" fillId="0" borderId="0" xfId="0" applyNumberFormat="1" applyFont="1" applyAlignment="1" applyProtection="1">
      <alignment horizontal="left"/>
      <protection locked="0"/>
    </xf>
    <xf numFmtId="0" fontId="46" fillId="0" borderId="0" xfId="3" applyFont="1" applyProtection="1">
      <protection hidden="1"/>
    </xf>
    <xf numFmtId="0" fontId="4" fillId="0" borderId="0" xfId="3" applyNumberFormat="1" applyFont="1" applyAlignment="1" applyProtection="1">
      <alignment horizontal="left"/>
      <protection locked="0"/>
    </xf>
    <xf numFmtId="0" fontId="4" fillId="0" borderId="0" xfId="0" applyFont="1" applyAlignment="1" applyProtection="1">
      <alignment horizontal="right"/>
      <protection locked="0"/>
    </xf>
    <xf numFmtId="0" fontId="4" fillId="2" borderId="0" xfId="3" applyFont="1" applyFill="1" applyBorder="1" applyProtection="1">
      <protection locked="0"/>
    </xf>
    <xf numFmtId="4" fontId="4" fillId="0" borderId="0" xfId="3" applyNumberFormat="1" applyFont="1" applyProtection="1"/>
    <xf numFmtId="2" fontId="46" fillId="0" borderId="0" xfId="3" applyNumberFormat="1" applyFont="1" applyProtection="1">
      <protection hidden="1"/>
    </xf>
    <xf numFmtId="1" fontId="4" fillId="0" borderId="0" xfId="3" applyNumberFormat="1" applyFont="1" applyFill="1" applyBorder="1" applyProtection="1">
      <protection locked="0"/>
    </xf>
    <xf numFmtId="169" fontId="4" fillId="0" borderId="0" xfId="3" applyNumberFormat="1" applyFont="1" applyFill="1" applyBorder="1" applyProtection="1">
      <protection locked="0"/>
    </xf>
    <xf numFmtId="1" fontId="4" fillId="0" borderId="0" xfId="0" applyNumberFormat="1" applyFont="1" applyAlignment="1" applyProtection="1">
      <alignment horizontal="left"/>
      <protection locked="0"/>
    </xf>
    <xf numFmtId="0" fontId="4" fillId="0" borderId="0" xfId="3" applyFont="1" applyAlignment="1" applyProtection="1">
      <alignment horizontal="left"/>
      <protection locked="0"/>
    </xf>
    <xf numFmtId="4" fontId="4" fillId="0" borderId="0" xfId="3" applyNumberFormat="1" applyFont="1" applyAlignment="1" applyProtection="1">
      <alignment horizontal="left"/>
    </xf>
    <xf numFmtId="0" fontId="4" fillId="0" borderId="0" xfId="3" applyFont="1" applyAlignment="1" applyProtection="1">
      <alignment horizontal="left"/>
    </xf>
    <xf numFmtId="2" fontId="44" fillId="0" borderId="0" xfId="3" applyNumberFormat="1" applyFont="1" applyProtection="1">
      <protection hidden="1"/>
    </xf>
    <xf numFmtId="2" fontId="4" fillId="0" borderId="0" xfId="3" applyNumberFormat="1" applyFont="1" applyProtection="1">
      <protection hidden="1"/>
    </xf>
    <xf numFmtId="4" fontId="4" fillId="0" borderId="0" xfId="3" applyNumberFormat="1" applyFont="1" applyProtection="1">
      <protection locked="0"/>
    </xf>
    <xf numFmtId="2" fontId="44" fillId="0" borderId="0" xfId="3" applyNumberFormat="1" applyFont="1" applyAlignment="1" applyProtection="1">
      <alignment horizontal="center"/>
      <protection hidden="1"/>
    </xf>
    <xf numFmtId="0" fontId="48" fillId="0" borderId="0" xfId="3" applyFont="1" applyProtection="1">
      <protection hidden="1"/>
    </xf>
    <xf numFmtId="4" fontId="6" fillId="0" borderId="0" xfId="3" applyNumberFormat="1" applyFont="1" applyProtection="1">
      <protection locked="0"/>
    </xf>
    <xf numFmtId="171" fontId="6" fillId="0" borderId="0" xfId="1" applyNumberFormat="1" applyFont="1" applyFill="1" applyBorder="1" applyAlignment="1" applyProtection="1">
      <alignment horizontal="left"/>
      <protection locked="0"/>
    </xf>
    <xf numFmtId="0" fontId="48" fillId="0" borderId="0" xfId="3" applyFont="1" applyFill="1" applyBorder="1" applyProtection="1">
      <protection hidden="1"/>
    </xf>
    <xf numFmtId="0" fontId="15" fillId="0" borderId="0" xfId="3" applyFont="1" applyFill="1" applyBorder="1" applyAlignment="1" applyProtection="1">
      <alignment horizontal="center"/>
      <protection hidden="1"/>
    </xf>
    <xf numFmtId="0" fontId="6" fillId="0" borderId="0" xfId="3" applyFont="1" applyFill="1" applyBorder="1" applyProtection="1">
      <protection hidden="1"/>
    </xf>
    <xf numFmtId="0" fontId="4" fillId="0" borderId="0" xfId="3" applyFont="1" applyAlignment="1" applyProtection="1">
      <protection locked="0"/>
    </xf>
    <xf numFmtId="0" fontId="5" fillId="0" borderId="0" xfId="0" applyFont="1" applyProtection="1">
      <protection locked="0"/>
    </xf>
    <xf numFmtId="169" fontId="5" fillId="0" borderId="0" xfId="3" applyNumberFormat="1" applyFont="1" applyFill="1" applyBorder="1" applyProtection="1">
      <protection locked="0"/>
    </xf>
    <xf numFmtId="0" fontId="48" fillId="0" borderId="0" xfId="3" applyFont="1" applyFill="1" applyProtection="1">
      <protection hidden="1"/>
    </xf>
    <xf numFmtId="0" fontId="7" fillId="0" borderId="0" xfId="3" applyFont="1" applyFill="1" applyProtection="1">
      <protection hidden="1"/>
    </xf>
    <xf numFmtId="0" fontId="5" fillId="0" borderId="0" xfId="3" applyNumberFormat="1" applyFont="1" applyProtection="1">
      <protection locked="0"/>
    </xf>
    <xf numFmtId="4" fontId="4" fillId="0" borderId="0" xfId="2" applyNumberFormat="1" applyFont="1" applyFill="1" applyBorder="1" applyAlignment="1" applyProtection="1">
      <alignment horizontal="center"/>
    </xf>
    <xf numFmtId="0" fontId="16" fillId="0" borderId="0" xfId="3" applyNumberFormat="1" applyFont="1" applyAlignment="1" applyProtection="1">
      <alignment horizontal="right"/>
    </xf>
    <xf numFmtId="0" fontId="16" fillId="0" borderId="0" xfId="3" applyNumberFormat="1" applyFont="1" applyAlignment="1" applyProtection="1">
      <alignment horizontal="right"/>
      <protection locked="0"/>
    </xf>
    <xf numFmtId="0" fontId="4" fillId="0" borderId="0" xfId="0" applyFont="1" applyAlignment="1" applyProtection="1">
      <alignment horizontal="left"/>
      <protection locked="0"/>
    </xf>
    <xf numFmtId="9" fontId="4" fillId="3" borderId="2" xfId="2" applyFont="1" applyFill="1" applyBorder="1" applyProtection="1">
      <protection locked="0"/>
    </xf>
    <xf numFmtId="9" fontId="4" fillId="0" borderId="0" xfId="2" applyFont="1" applyFill="1" applyBorder="1" applyAlignment="1" applyProtection="1">
      <alignment horizontal="center"/>
    </xf>
    <xf numFmtId="4" fontId="4" fillId="0" borderId="0" xfId="3" applyNumberFormat="1" applyFont="1" applyFill="1" applyProtection="1">
      <protection locked="0"/>
    </xf>
    <xf numFmtId="0" fontId="5" fillId="0" borderId="6" xfId="0" applyFont="1" applyBorder="1" applyProtection="1">
      <protection locked="0"/>
    </xf>
    <xf numFmtId="0" fontId="4" fillId="0" borderId="6" xfId="3" applyFont="1" applyBorder="1" applyProtection="1">
      <protection locked="0"/>
    </xf>
    <xf numFmtId="4" fontId="4" fillId="0" borderId="6" xfId="3" applyNumberFormat="1" applyFont="1" applyBorder="1" applyProtection="1"/>
    <xf numFmtId="0" fontId="45" fillId="0" borderId="0" xfId="3" applyFont="1" applyAlignment="1" applyProtection="1">
      <alignment horizontal="center"/>
      <protection hidden="1"/>
    </xf>
    <xf numFmtId="0" fontId="44" fillId="0" borderId="0" xfId="3" applyFont="1" applyProtection="1">
      <protection locked="0"/>
    </xf>
    <xf numFmtId="0" fontId="47" fillId="0" borderId="0" xfId="3" applyFont="1" applyAlignment="1" applyProtection="1">
      <alignment horizontal="right"/>
      <protection locked="0"/>
    </xf>
    <xf numFmtId="0" fontId="49" fillId="0" borderId="0" xfId="3" applyFont="1" applyFill="1" applyProtection="1">
      <protection hidden="1"/>
    </xf>
    <xf numFmtId="0" fontId="44" fillId="3" borderId="2" xfId="3" applyFont="1" applyFill="1" applyBorder="1" applyAlignment="1" applyProtection="1">
      <protection locked="0"/>
    </xf>
    <xf numFmtId="0" fontId="4" fillId="0" borderId="0" xfId="3" applyFont="1" applyAlignment="1" applyProtection="1">
      <alignment vertical="top" shrinkToFit="1"/>
      <protection locked="0"/>
    </xf>
    <xf numFmtId="0" fontId="4" fillId="0" borderId="0" xfId="3" applyNumberFormat="1" applyFont="1" applyAlignment="1" applyProtection="1">
      <alignment horizontal="left"/>
    </xf>
    <xf numFmtId="0" fontId="4" fillId="0" borderId="0" xfId="3" applyFont="1" applyAlignment="1" applyProtection="1">
      <alignment vertical="top" shrinkToFit="1"/>
    </xf>
    <xf numFmtId="0" fontId="44" fillId="0" borderId="0" xfId="3" applyFont="1" applyProtection="1"/>
    <xf numFmtId="0" fontId="5" fillId="0" borderId="1" xfId="0" applyFont="1" applyBorder="1" applyProtection="1">
      <protection locked="0"/>
    </xf>
    <xf numFmtId="0" fontId="4" fillId="0" borderId="1" xfId="3" applyFont="1" applyBorder="1" applyProtection="1">
      <protection locked="0"/>
    </xf>
    <xf numFmtId="0" fontId="4" fillId="0" borderId="0" xfId="3" applyNumberFormat="1" applyFont="1" applyAlignment="1" applyProtection="1">
      <alignment horizontal="left"/>
      <protection hidden="1"/>
    </xf>
    <xf numFmtId="0" fontId="16" fillId="0" borderId="0" xfId="3" applyFont="1" applyProtection="1">
      <protection hidden="1"/>
    </xf>
    <xf numFmtId="0" fontId="3" fillId="0" borderId="0" xfId="3" applyFont="1" applyAlignment="1" applyProtection="1">
      <alignment horizontal="center"/>
      <protection hidden="1"/>
    </xf>
    <xf numFmtId="3" fontId="4" fillId="0" borderId="0" xfId="3" applyNumberFormat="1" applyFont="1" applyProtection="1">
      <protection hidden="1"/>
    </xf>
    <xf numFmtId="0" fontId="4" fillId="0" borderId="15" xfId="3" applyFont="1" applyBorder="1" applyProtection="1">
      <protection hidden="1"/>
    </xf>
    <xf numFmtId="0" fontId="46" fillId="0" borderId="0" xfId="0" applyFont="1" applyAlignment="1" applyProtection="1">
      <alignment horizontal="right"/>
      <protection hidden="1"/>
    </xf>
    <xf numFmtId="0" fontId="46" fillId="0" borderId="0" xfId="0" applyNumberFormat="1" applyFont="1" applyAlignment="1" applyProtection="1">
      <alignment horizontal="right"/>
      <protection hidden="1"/>
    </xf>
    <xf numFmtId="4" fontId="46" fillId="0" borderId="0" xfId="0" applyNumberFormat="1" applyFont="1" applyAlignment="1" applyProtection="1">
      <alignment horizontal="right"/>
    </xf>
    <xf numFmtId="0" fontId="46" fillId="0" borderId="0" xfId="0" applyNumberFormat="1" applyFont="1" applyAlignment="1" applyProtection="1">
      <alignment horizontal="right"/>
    </xf>
    <xf numFmtId="0" fontId="6" fillId="0" borderId="0" xfId="0" applyFont="1" applyFill="1" applyAlignment="1" applyProtection="1">
      <alignment horizontal="right"/>
    </xf>
    <xf numFmtId="0" fontId="4" fillId="0" borderId="0" xfId="0" applyFont="1" applyAlignment="1" applyProtection="1">
      <alignment horizontal="right"/>
    </xf>
    <xf numFmtId="0" fontId="4" fillId="0" borderId="0" xfId="0" applyFont="1" applyFill="1" applyBorder="1" applyAlignment="1" applyProtection="1">
      <alignment horizontal="left"/>
      <protection hidden="1"/>
    </xf>
    <xf numFmtId="0" fontId="4" fillId="2" borderId="0" xfId="0" applyFont="1" applyFill="1" applyBorder="1" applyAlignment="1" applyProtection="1">
      <alignment horizontal="center"/>
      <protection hidden="1"/>
    </xf>
    <xf numFmtId="0" fontId="4" fillId="0" borderId="0" xfId="0" applyFont="1" applyBorder="1" applyAlignment="1" applyProtection="1">
      <protection hidden="1"/>
    </xf>
    <xf numFmtId="174" fontId="4" fillId="3" borderId="2" xfId="0" applyNumberFormat="1" applyFont="1" applyFill="1" applyBorder="1" applyAlignment="1" applyProtection="1">
      <alignment horizontal="center"/>
      <protection locked="0"/>
    </xf>
    <xf numFmtId="0" fontId="4" fillId="0" borderId="0" xfId="0" applyFont="1" applyAlignment="1" applyProtection="1">
      <protection hidden="1"/>
    </xf>
    <xf numFmtId="0" fontId="4" fillId="0" borderId="0" xfId="0" applyFont="1" applyFill="1" applyBorder="1" applyAlignment="1" applyProtection="1">
      <alignment horizontal="left"/>
      <protection hidden="1"/>
    </xf>
    <xf numFmtId="0" fontId="4" fillId="6" borderId="2" xfId="0" applyFont="1" applyFill="1" applyBorder="1" applyAlignment="1" applyProtection="1">
      <alignment horizontal="left" shrinkToFit="1"/>
      <protection locked="0"/>
    </xf>
    <xf numFmtId="1" fontId="4" fillId="6" borderId="14" xfId="3" applyNumberFormat="1" applyFont="1" applyFill="1" applyBorder="1" applyAlignment="1" applyProtection="1">
      <alignment horizontal="center"/>
      <protection locked="0"/>
    </xf>
    <xf numFmtId="0" fontId="4" fillId="0" borderId="0" xfId="0" applyFont="1" applyAlignment="1" applyProtection="1">
      <protection hidden="1"/>
    </xf>
    <xf numFmtId="0" fontId="4" fillId="0" borderId="0" xfId="0" applyFont="1" applyFill="1" applyBorder="1" applyAlignment="1" applyProtection="1">
      <alignment horizontal="left"/>
      <protection hidden="1"/>
    </xf>
    <xf numFmtId="4" fontId="44" fillId="4" borderId="15" xfId="3" applyNumberFormat="1" applyFont="1" applyFill="1" applyBorder="1" applyAlignment="1" applyProtection="1">
      <alignment horizontal="center" shrinkToFit="1"/>
      <protection hidden="1"/>
    </xf>
    <xf numFmtId="4" fontId="44" fillId="4" borderId="15" xfId="0" applyNumberFormat="1" applyFont="1" applyFill="1" applyBorder="1" applyAlignment="1" applyProtection="1">
      <alignment horizontal="center"/>
      <protection hidden="1"/>
    </xf>
    <xf numFmtId="4" fontId="44" fillId="4" borderId="15" xfId="0" applyNumberFormat="1" applyFont="1" applyFill="1" applyBorder="1" applyProtection="1">
      <protection hidden="1"/>
    </xf>
    <xf numFmtId="4" fontId="44" fillId="4" borderId="15" xfId="3" applyNumberFormat="1" applyFont="1" applyFill="1" applyBorder="1" applyAlignment="1" applyProtection="1">
      <alignment horizontal="center" vertical="center" shrinkToFit="1"/>
      <protection hidden="1"/>
    </xf>
    <xf numFmtId="4" fontId="44" fillId="4" borderId="15" xfId="0" applyNumberFormat="1" applyFont="1" applyFill="1" applyBorder="1" applyAlignment="1" applyProtection="1">
      <alignment horizontal="center" vertical="center"/>
      <protection hidden="1"/>
    </xf>
    <xf numFmtId="4" fontId="50" fillId="0" borderId="15" xfId="3" applyNumberFormat="1" applyFont="1" applyBorder="1" applyProtection="1">
      <protection hidden="1"/>
    </xf>
    <xf numFmtId="4" fontId="44" fillId="0" borderId="15" xfId="3" applyNumberFormat="1" applyFont="1" applyBorder="1" applyProtection="1">
      <protection hidden="1"/>
    </xf>
    <xf numFmtId="4" fontId="3" fillId="0" borderId="15" xfId="3" applyNumberFormat="1" applyFont="1" applyBorder="1" applyProtection="1">
      <protection hidden="1"/>
    </xf>
    <xf numFmtId="0" fontId="4" fillId="3" borderId="2"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27" fillId="0" borderId="0" xfId="0" applyFont="1" applyBorder="1" applyAlignment="1" applyProtection="1">
      <alignment horizontal="left" wrapText="1"/>
      <protection hidden="1"/>
    </xf>
    <xf numFmtId="49" fontId="32" fillId="0" borderId="0" xfId="0" applyNumberFormat="1" applyFont="1" applyBorder="1" applyAlignment="1" applyProtection="1">
      <alignment horizontal="left" vertical="top" wrapText="1"/>
      <protection hidden="1"/>
    </xf>
    <xf numFmtId="49" fontId="8" fillId="0" borderId="0" xfId="0" applyNumberFormat="1" applyFont="1" applyBorder="1" applyAlignment="1" applyProtection="1">
      <alignment horizontal="left" vertical="top" wrapText="1"/>
      <protection hidden="1"/>
    </xf>
    <xf numFmtId="0" fontId="33" fillId="0" borderId="0" xfId="0" applyFont="1" applyBorder="1" applyAlignment="1" applyProtection="1">
      <alignment horizontal="right" wrapText="1"/>
      <protection hidden="1"/>
    </xf>
    <xf numFmtId="0" fontId="34" fillId="0" borderId="0" xfId="0" applyFont="1" applyBorder="1" applyAlignment="1" applyProtection="1">
      <alignment horizontal="right" wrapText="1"/>
      <protection hidden="1"/>
    </xf>
    <xf numFmtId="0" fontId="8" fillId="0" borderId="0" xfId="4" applyFont="1" applyBorder="1" applyAlignment="1" applyProtection="1">
      <alignment horizontal="left" wrapText="1"/>
      <protection hidden="1"/>
    </xf>
    <xf numFmtId="0" fontId="0" fillId="0" borderId="0" xfId="0" applyFill="1" applyBorder="1" applyAlignment="1" applyProtection="1">
      <protection hidden="1"/>
    </xf>
    <xf numFmtId="0" fontId="8" fillId="0" borderId="0" xfId="0" applyFont="1" applyBorder="1" applyAlignment="1" applyProtection="1">
      <protection hidden="1"/>
    </xf>
    <xf numFmtId="4" fontId="4" fillId="0" borderId="0" xfId="0" applyNumberFormat="1" applyFont="1" applyProtection="1"/>
    <xf numFmtId="0" fontId="4" fillId="0" borderId="0" xfId="0" applyFont="1" applyBorder="1" applyAlignment="1" applyProtection="1">
      <alignment horizontal="center"/>
      <protection hidden="1"/>
    </xf>
    <xf numFmtId="0" fontId="5" fillId="0" borderId="0" xfId="0" applyFont="1" applyBorder="1" applyAlignment="1" applyProtection="1">
      <alignment wrapText="1"/>
      <protection hidden="1"/>
    </xf>
    <xf numFmtId="0" fontId="4" fillId="0" borderId="0" xfId="0" applyFont="1" applyBorder="1" applyAlignment="1" applyProtection="1">
      <alignment wrapText="1"/>
      <protection hidden="1"/>
    </xf>
    <xf numFmtId="0" fontId="30" fillId="0" borderId="0" xfId="0" applyFont="1" applyBorder="1" applyAlignment="1" applyProtection="1">
      <alignment horizontal="right" wrapText="1"/>
      <protection hidden="1"/>
    </xf>
    <xf numFmtId="0" fontId="8" fillId="0" borderId="0" xfId="4" applyFont="1" applyFill="1" applyBorder="1" applyAlignment="1" applyProtection="1">
      <protection hidden="1"/>
    </xf>
    <xf numFmtId="0" fontId="0" fillId="0" borderId="0" xfId="4" applyFont="1" applyFill="1" applyBorder="1" applyProtection="1">
      <protection hidden="1"/>
    </xf>
    <xf numFmtId="0" fontId="0" fillId="0" borderId="0" xfId="4" applyFont="1" applyFill="1" applyBorder="1" applyAlignment="1" applyProtection="1">
      <protection hidden="1"/>
    </xf>
    <xf numFmtId="0" fontId="8" fillId="0" borderId="0" xfId="4" applyFont="1" applyFill="1" applyBorder="1" applyAlignment="1" applyProtection="1">
      <alignment horizontal="left" vertical="center" wrapText="1"/>
      <protection hidden="1"/>
    </xf>
    <xf numFmtId="0" fontId="0" fillId="0" borderId="0" xfId="4" applyFont="1" applyFill="1" applyBorder="1" applyAlignment="1" applyProtection="1">
      <alignment wrapText="1"/>
      <protection hidden="1"/>
    </xf>
    <xf numFmtId="0" fontId="8" fillId="0" borderId="0" xfId="4" applyFont="1" applyFill="1" applyBorder="1" applyAlignment="1" applyProtection="1">
      <alignment wrapText="1"/>
      <protection hidden="1"/>
    </xf>
    <xf numFmtId="0" fontId="4" fillId="0" borderId="0" xfId="0" applyFont="1" applyAlignment="1" applyProtection="1">
      <alignment horizontal="left"/>
      <protection hidden="1"/>
    </xf>
    <xf numFmtId="0" fontId="4" fillId="0" borderId="0" xfId="0" applyFont="1" applyAlignment="1" applyProtection="1">
      <protection hidden="1"/>
    </xf>
    <xf numFmtId="0" fontId="5" fillId="0" borderId="0" xfId="0" applyFont="1" applyAlignment="1" applyProtection="1">
      <protection hidden="1"/>
    </xf>
    <xf numFmtId="1" fontId="5" fillId="0" borderId="0" xfId="3" applyNumberFormat="1" applyFont="1" applyAlignment="1" applyProtection="1">
      <protection locked="0"/>
    </xf>
    <xf numFmtId="0" fontId="4" fillId="0" borderId="0" xfId="3" applyFont="1" applyAlignment="1" applyProtection="1">
      <protection locked="0"/>
    </xf>
    <xf numFmtId="0" fontId="4" fillId="0" borderId="0" xfId="0" applyFont="1" applyAlignment="1" applyProtection="1">
      <alignment horizontal="right"/>
      <protection hidden="1"/>
    </xf>
    <xf numFmtId="1" fontId="5" fillId="0" borderId="0" xfId="0" applyNumberFormat="1" applyFont="1" applyAlignment="1" applyProtection="1">
      <alignment horizontal="left"/>
      <protection hidden="1"/>
    </xf>
    <xf numFmtId="0" fontId="5" fillId="0" borderId="0" xfId="0" applyNumberFormat="1" applyFont="1" applyAlignment="1" applyProtection="1">
      <alignment horizontal="left"/>
      <protection hidden="1"/>
    </xf>
    <xf numFmtId="171" fontId="5" fillId="0" borderId="0" xfId="1" applyNumberFormat="1" applyFont="1" applyAlignment="1" applyProtection="1">
      <alignment horizontal="left"/>
      <protection hidden="1"/>
    </xf>
    <xf numFmtId="1" fontId="7" fillId="0" borderId="0" xfId="0" applyNumberFormat="1" applyFont="1" applyProtection="1">
      <protection hidden="1"/>
    </xf>
    <xf numFmtId="4" fontId="4" fillId="0" borderId="0" xfId="3" applyNumberFormat="1" applyFont="1" applyFill="1" applyBorder="1" applyProtection="1">
      <protection locked="0"/>
    </xf>
    <xf numFmtId="1" fontId="5" fillId="0" borderId="0" xfId="3" applyNumberFormat="1" applyFont="1" applyAlignment="1" applyProtection="1">
      <alignment horizontal="left"/>
      <protection locked="0"/>
    </xf>
    <xf numFmtId="171" fontId="5" fillId="0" borderId="0" xfId="1" applyNumberFormat="1" applyFont="1" applyAlignment="1" applyProtection="1">
      <alignment horizontal="left"/>
      <protection locked="0"/>
    </xf>
    <xf numFmtId="0" fontId="5" fillId="0" borderId="0" xfId="3" applyFont="1" applyAlignment="1" applyProtection="1">
      <protection locked="0"/>
    </xf>
    <xf numFmtId="0" fontId="4" fillId="0" borderId="0" xfId="0" applyFont="1" applyAlignment="1" applyProtection="1">
      <protection hidden="1"/>
    </xf>
    <xf numFmtId="0" fontId="4" fillId="0" borderId="0" xfId="0" applyFont="1" applyFill="1" applyBorder="1" applyAlignment="1" applyProtection="1">
      <alignment horizontal="left" vertical="top"/>
      <protection locked="0" hidden="1"/>
    </xf>
    <xf numFmtId="14" fontId="4" fillId="0" borderId="0" xfId="0" applyNumberFormat="1" applyFont="1" applyFill="1" applyBorder="1" applyAlignment="1" applyProtection="1">
      <alignment horizontal="left" vertical="top"/>
      <protection locked="0" hidden="1"/>
    </xf>
    <xf numFmtId="0" fontId="4" fillId="0" borderId="0" xfId="0" applyFont="1" applyFill="1" applyBorder="1" applyAlignment="1" applyProtection="1">
      <alignment horizontal="left" vertical="top"/>
      <protection hidden="1"/>
    </xf>
    <xf numFmtId="0" fontId="52" fillId="7" borderId="0" xfId="0" applyFont="1" applyFill="1" applyBorder="1" applyAlignment="1" applyProtection="1">
      <alignment horizontal="left" vertical="top"/>
      <protection hidden="1"/>
    </xf>
    <xf numFmtId="167" fontId="4" fillId="6" borderId="3" xfId="0" applyNumberFormat="1" applyFont="1" applyFill="1" applyBorder="1" applyAlignment="1" applyProtection="1">
      <protection locked="0"/>
    </xf>
    <xf numFmtId="0" fontId="7" fillId="0" borderId="0" xfId="0" applyFont="1" applyAlignment="1" applyProtection="1">
      <alignment horizontal="center"/>
      <protection hidden="1"/>
    </xf>
    <xf numFmtId="169" fontId="4" fillId="6" borderId="2" xfId="0" applyNumberFormat="1" applyFont="1" applyFill="1" applyBorder="1" applyProtection="1">
      <protection locked="0"/>
    </xf>
    <xf numFmtId="169" fontId="4" fillId="6" borderId="2" xfId="0" applyNumberFormat="1" applyFont="1" applyFill="1" applyBorder="1" applyAlignment="1" applyProtection="1">
      <alignment horizontal="right"/>
      <protection locked="0"/>
    </xf>
    <xf numFmtId="4" fontId="4" fillId="6" borderId="2" xfId="4" applyNumberFormat="1" applyFont="1" applyFill="1" applyBorder="1" applyProtection="1">
      <protection locked="0"/>
    </xf>
    <xf numFmtId="4" fontId="4" fillId="0" borderId="0" xfId="3" applyNumberFormat="1" applyFont="1" applyFill="1" applyAlignment="1" applyProtection="1">
      <alignment horizontal="left"/>
    </xf>
    <xf numFmtId="4" fontId="4" fillId="6" borderId="2" xfId="3" applyNumberFormat="1" applyFont="1" applyFill="1" applyBorder="1" applyProtection="1">
      <protection locked="0"/>
    </xf>
    <xf numFmtId="4" fontId="4" fillId="6" borderId="2" xfId="3" applyNumberFormat="1" applyFont="1" applyFill="1" applyBorder="1" applyAlignment="1" applyProtection="1">
      <alignment horizontal="right"/>
      <protection locked="0"/>
    </xf>
    <xf numFmtId="0" fontId="0" fillId="6" borderId="0" xfId="0" applyFill="1" applyBorder="1" applyProtection="1">
      <protection hidden="1"/>
    </xf>
    <xf numFmtId="0" fontId="0" fillId="0" borderId="0" xfId="0" applyAlignment="1">
      <alignment horizontal="center"/>
    </xf>
    <xf numFmtId="0" fontId="54" fillId="0" borderId="8" xfId="0" applyFont="1" applyBorder="1"/>
    <xf numFmtId="0" fontId="0" fillId="0" borderId="8" xfId="0" applyBorder="1"/>
    <xf numFmtId="167" fontId="0" fillId="6" borderId="2" xfId="0" applyNumberFormat="1" applyFont="1" applyFill="1" applyBorder="1" applyAlignment="1" applyProtection="1">
      <alignment horizontal="center"/>
      <protection hidden="1"/>
    </xf>
    <xf numFmtId="0" fontId="0" fillId="6" borderId="7" xfId="0" applyFill="1" applyBorder="1" applyProtection="1">
      <protection hidden="1"/>
    </xf>
    <xf numFmtId="0" fontId="0" fillId="6" borderId="8" xfId="0" applyFill="1" applyBorder="1" applyProtection="1">
      <protection hidden="1"/>
    </xf>
    <xf numFmtId="0" fontId="0" fillId="6" borderId="9" xfId="0" applyFill="1" applyBorder="1" applyProtection="1">
      <protection hidden="1"/>
    </xf>
    <xf numFmtId="0" fontId="0" fillId="6" borderId="10" xfId="0" applyFill="1" applyBorder="1" applyProtection="1">
      <protection hidden="1"/>
    </xf>
    <xf numFmtId="0" fontId="0" fillId="6" borderId="11" xfId="0" applyFill="1" applyBorder="1" applyProtection="1">
      <protection hidden="1"/>
    </xf>
    <xf numFmtId="0" fontId="0" fillId="6" borderId="12" xfId="0" applyFill="1" applyBorder="1" applyProtection="1">
      <protection hidden="1"/>
    </xf>
    <xf numFmtId="0" fontId="0" fillId="6" borderId="6" xfId="0" applyFill="1" applyBorder="1" applyProtection="1">
      <protection hidden="1"/>
    </xf>
    <xf numFmtId="0" fontId="0" fillId="6" borderId="13" xfId="0" applyFill="1" applyBorder="1" applyProtection="1">
      <protection hidden="1"/>
    </xf>
    <xf numFmtId="0" fontId="4" fillId="3" borderId="2" xfId="0" applyFont="1" applyFill="1" applyBorder="1" applyAlignment="1" applyProtection="1">
      <alignment horizontal="left"/>
      <protection locked="0"/>
    </xf>
    <xf numFmtId="0" fontId="33" fillId="0" borderId="0" xfId="0" applyFont="1" applyBorder="1" applyAlignment="1" applyProtection="1">
      <alignment horizontal="right" wrapText="1"/>
      <protection hidden="1"/>
    </xf>
    <xf numFmtId="0" fontId="34" fillId="0" borderId="0" xfId="0" applyFont="1" applyBorder="1" applyAlignment="1" applyProtection="1">
      <alignment horizontal="right" wrapText="1"/>
      <protection hidden="1"/>
    </xf>
    <xf numFmtId="49" fontId="32" fillId="0" borderId="0" xfId="0" applyNumberFormat="1" applyFont="1" applyFill="1" applyBorder="1" applyAlignment="1" applyProtection="1">
      <alignment horizontal="left" vertical="top" wrapText="1"/>
      <protection hidden="1"/>
    </xf>
    <xf numFmtId="0" fontId="44" fillId="0" borderId="0" xfId="4" applyFont="1" applyAlignment="1">
      <alignment vertical="top" wrapText="1"/>
    </xf>
    <xf numFmtId="0" fontId="8" fillId="0" borderId="0" xfId="4" applyFont="1" applyAlignment="1">
      <alignment vertical="top" wrapText="1"/>
    </xf>
    <xf numFmtId="49" fontId="8" fillId="0" borderId="0" xfId="4" applyNumberFormat="1" applyFont="1" applyFill="1" applyBorder="1" applyAlignment="1" applyProtection="1">
      <alignment wrapText="1"/>
      <protection hidden="1"/>
    </xf>
    <xf numFmtId="49" fontId="8" fillId="0" borderId="0" xfId="4" applyNumberFormat="1" applyFont="1" applyBorder="1" applyAlignment="1" applyProtection="1">
      <alignment vertical="top" wrapText="1"/>
      <protection hidden="1"/>
    </xf>
    <xf numFmtId="49" fontId="8" fillId="0" borderId="0" xfId="4" applyNumberFormat="1" applyFont="1" applyBorder="1" applyAlignment="1" applyProtection="1">
      <alignment horizontal="left" vertical="top" wrapText="1"/>
      <protection hidden="1"/>
    </xf>
    <xf numFmtId="0" fontId="44" fillId="0" borderId="0" xfId="0" applyFont="1" applyAlignment="1">
      <alignment horizontal="left" vertical="top" wrapText="1"/>
    </xf>
    <xf numFmtId="49" fontId="53" fillId="0" borderId="0" xfId="0" applyNumberFormat="1" applyFont="1" applyFill="1" applyBorder="1" applyAlignment="1" applyProtection="1">
      <alignment horizontal="left" wrapText="1"/>
      <protection hidden="1"/>
    </xf>
    <xf numFmtId="49" fontId="53" fillId="0" borderId="0" xfId="0" applyNumberFormat="1" applyFont="1" applyBorder="1" applyAlignment="1" applyProtection="1">
      <alignment vertical="top" wrapText="1"/>
      <protection hidden="1"/>
    </xf>
    <xf numFmtId="0" fontId="33" fillId="0" borderId="0" xfId="0" applyFont="1" applyBorder="1" applyAlignment="1" applyProtection="1">
      <alignment horizontal="right" vertical="center" wrapText="1"/>
      <protection hidden="1"/>
    </xf>
    <xf numFmtId="0" fontId="34" fillId="0" borderId="0" xfId="0" applyFont="1" applyBorder="1" applyAlignment="1" applyProtection="1">
      <alignment vertical="center"/>
      <protection hidden="1"/>
    </xf>
    <xf numFmtId="0" fontId="34" fillId="0" borderId="0" xfId="0" applyFont="1" applyFill="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0" xfId="0" applyFont="1" applyBorder="1" applyAlignment="1" applyProtection="1">
      <alignment vertical="center" wrapText="1"/>
      <protection hidden="1"/>
    </xf>
    <xf numFmtId="0" fontId="7" fillId="0" borderId="0" xfId="0" applyFont="1" applyFill="1" applyBorder="1" applyAlignment="1" applyProtection="1">
      <alignment vertical="center" wrapText="1"/>
      <protection hidden="1"/>
    </xf>
    <xf numFmtId="0" fontId="34" fillId="0" borderId="0" xfId="0" applyFont="1" applyBorder="1" applyAlignment="1" applyProtection="1">
      <alignment vertical="center" wrapText="1"/>
      <protection hidden="1"/>
    </xf>
    <xf numFmtId="0" fontId="7" fillId="0" borderId="0" xfId="0" applyFont="1" applyFill="1" applyBorder="1" applyAlignment="1" applyProtection="1">
      <alignment vertical="center"/>
      <protection hidden="1"/>
    </xf>
    <xf numFmtId="0" fontId="4" fillId="0" borderId="0" xfId="0"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4" fillId="2" borderId="0" xfId="0" applyFont="1" applyFill="1" applyBorder="1" applyAlignment="1" applyProtection="1">
      <alignment horizontal="right"/>
      <protection hidden="1"/>
    </xf>
    <xf numFmtId="169" fontId="4" fillId="6" borderId="2" xfId="0" applyNumberFormat="1" applyFont="1" applyFill="1" applyBorder="1" applyAlignment="1" applyProtection="1">
      <alignment horizontal="right"/>
      <protection hidden="1"/>
    </xf>
    <xf numFmtId="169" fontId="5" fillId="6" borderId="2" xfId="0" applyNumberFormat="1" applyFont="1" applyFill="1" applyBorder="1" applyProtection="1">
      <protection hidden="1"/>
    </xf>
    <xf numFmtId="169" fontId="5" fillId="6" borderId="6" xfId="0" applyNumberFormat="1" applyFont="1" applyFill="1" applyBorder="1" applyProtection="1">
      <protection hidden="1"/>
    </xf>
    <xf numFmtId="2" fontId="8" fillId="6" borderId="2" xfId="0" applyNumberFormat="1" applyFont="1" applyFill="1" applyBorder="1" applyProtection="1">
      <protection hidden="1"/>
    </xf>
    <xf numFmtId="168" fontId="5" fillId="6" borderId="1" xfId="14" applyNumberFormat="1" applyFont="1" applyFill="1" applyBorder="1" applyProtection="1">
      <protection hidden="1"/>
    </xf>
    <xf numFmtId="4" fontId="4" fillId="6" borderId="2" xfId="0" applyNumberFormat="1" applyFont="1" applyFill="1" applyBorder="1" applyAlignment="1" applyProtection="1">
      <alignment horizontal="right"/>
      <protection locked="0"/>
    </xf>
    <xf numFmtId="4" fontId="4" fillId="6" borderId="2" xfId="3" applyNumberFormat="1" applyFont="1" applyFill="1" applyBorder="1" applyAlignment="1" applyProtection="1">
      <alignment horizontal="center"/>
      <protection locked="0"/>
    </xf>
    <xf numFmtId="4" fontId="5" fillId="6" borderId="6" xfId="3" applyNumberFormat="1" applyFont="1" applyFill="1" applyBorder="1" applyProtection="1">
      <protection locked="0"/>
    </xf>
    <xf numFmtId="4" fontId="5" fillId="6" borderId="2" xfId="3" applyNumberFormat="1" applyFont="1" applyFill="1" applyBorder="1" applyProtection="1">
      <protection locked="0"/>
    </xf>
    <xf numFmtId="0" fontId="5" fillId="2" borderId="0" xfId="0" applyFont="1" applyFill="1" applyBorder="1" applyProtection="1">
      <protection hidden="1"/>
    </xf>
    <xf numFmtId="167" fontId="4" fillId="6" borderId="2" xfId="0" applyNumberFormat="1" applyFont="1" applyFill="1" applyBorder="1" applyAlignment="1" applyProtection="1">
      <alignment horizontal="left"/>
      <protection hidden="1"/>
    </xf>
    <xf numFmtId="169" fontId="0" fillId="6" borderId="2" xfId="0" applyNumberFormat="1" applyFont="1" applyFill="1" applyBorder="1" applyAlignment="1" applyProtection="1">
      <alignment horizontal="right"/>
      <protection hidden="1"/>
    </xf>
    <xf numFmtId="169" fontId="0" fillId="6" borderId="2" xfId="0" applyNumberFormat="1" applyFont="1" applyFill="1" applyBorder="1" applyProtection="1">
      <protection hidden="1"/>
    </xf>
    <xf numFmtId="169" fontId="44" fillId="6" borderId="2" xfId="0" applyNumberFormat="1" applyFont="1" applyFill="1" applyBorder="1" applyProtection="1">
      <protection hidden="1"/>
    </xf>
    <xf numFmtId="169" fontId="8" fillId="6" borderId="1" xfId="0" applyNumberFormat="1" applyFont="1" applyFill="1" applyBorder="1" applyProtection="1">
      <protection hidden="1"/>
    </xf>
    <xf numFmtId="0" fontId="10" fillId="0" borderId="0" xfId="23" applyFont="1" applyProtection="1"/>
    <xf numFmtId="0" fontId="44" fillId="0" borderId="0" xfId="23"/>
    <xf numFmtId="0" fontId="5" fillId="0" borderId="0" xfId="23" applyFont="1" applyProtection="1"/>
    <xf numFmtId="0" fontId="44" fillId="0" borderId="0" xfId="23" applyFont="1" applyProtection="1"/>
    <xf numFmtId="0" fontId="44" fillId="0" borderId="6" xfId="23" applyBorder="1" applyProtection="1"/>
    <xf numFmtId="0" fontId="62" fillId="0" borderId="0" xfId="0" quotePrefix="1" applyNumberFormat="1" applyFont="1" applyAlignment="1" applyProtection="1">
      <alignment horizontal="right"/>
      <protection hidden="1"/>
    </xf>
    <xf numFmtId="0" fontId="50" fillId="0" borderId="0" xfId="0" applyFont="1" applyProtection="1">
      <protection hidden="1"/>
    </xf>
    <xf numFmtId="1" fontId="62" fillId="0" borderId="0" xfId="0" quotePrefix="1" applyNumberFormat="1" applyFont="1" applyAlignment="1" applyProtection="1">
      <alignment horizontal="right"/>
      <protection hidden="1"/>
    </xf>
    <xf numFmtId="1" fontId="59" fillId="0" borderId="0" xfId="0" quotePrefix="1" applyNumberFormat="1" applyFont="1" applyAlignment="1" applyProtection="1">
      <alignment horizontal="right"/>
      <protection hidden="1"/>
    </xf>
    <xf numFmtId="1" fontId="59" fillId="0" borderId="0" xfId="0" quotePrefix="1" applyNumberFormat="1" applyFont="1" applyAlignment="1" applyProtection="1">
      <alignment horizontal="right" vertical="top"/>
      <protection hidden="1"/>
    </xf>
    <xf numFmtId="0" fontId="64" fillId="0" borderId="0" xfId="0" applyFont="1" applyProtection="1">
      <protection hidden="1"/>
    </xf>
    <xf numFmtId="1" fontId="64" fillId="0" borderId="0" xfId="0" applyNumberFormat="1" applyFont="1" applyAlignment="1" applyProtection="1">
      <alignment horizontal="right"/>
      <protection hidden="1"/>
    </xf>
    <xf numFmtId="1" fontId="64" fillId="0" borderId="0" xfId="0" applyNumberFormat="1" applyFont="1" applyProtection="1">
      <protection hidden="1"/>
    </xf>
    <xf numFmtId="4" fontId="4" fillId="6" borderId="2" xfId="3" applyNumberFormat="1" applyFont="1" applyFill="1" applyBorder="1" applyAlignment="1" applyProtection="1">
      <alignment horizontal="left" shrinkToFit="1"/>
      <protection locked="0"/>
    </xf>
    <xf numFmtId="170" fontId="22" fillId="6" borderId="2" xfId="3" applyNumberFormat="1" applyFont="1" applyFill="1" applyBorder="1" applyAlignment="1" applyProtection="1">
      <alignment horizontal="left" shrinkToFit="1"/>
      <protection locked="0"/>
    </xf>
    <xf numFmtId="170" fontId="4" fillId="3" borderId="2" xfId="3" applyNumberFormat="1" applyFont="1" applyFill="1" applyBorder="1" applyAlignment="1" applyProtection="1">
      <alignment horizontal="center" shrinkToFit="1"/>
      <protection locked="0"/>
    </xf>
    <xf numFmtId="4" fontId="4" fillId="0" borderId="0" xfId="3" applyNumberFormat="1" applyFont="1" applyAlignment="1" applyProtection="1">
      <alignment horizontal="right"/>
    </xf>
    <xf numFmtId="4" fontId="5" fillId="0" borderId="0" xfId="3" applyNumberFormat="1" applyFont="1" applyFill="1" applyBorder="1" applyProtection="1">
      <protection locked="0"/>
    </xf>
    <xf numFmtId="4" fontId="4" fillId="0" borderId="0" xfId="3" applyNumberFormat="1" applyFont="1" applyProtection="1">
      <protection hidden="1"/>
    </xf>
    <xf numFmtId="4" fontId="6" fillId="0" borderId="0" xfId="3" applyNumberFormat="1" applyFont="1" applyFill="1" applyProtection="1"/>
    <xf numFmtId="4" fontId="61" fillId="0" borderId="0" xfId="3" quotePrefix="1" applyNumberFormat="1" applyFont="1" applyAlignment="1" applyProtection="1">
      <alignment horizontal="center"/>
    </xf>
    <xf numFmtId="4" fontId="42" fillId="0" borderId="0" xfId="3" applyNumberFormat="1" applyFont="1" applyProtection="1"/>
    <xf numFmtId="4" fontId="5" fillId="0" borderId="0" xfId="3" applyNumberFormat="1" applyFont="1" applyProtection="1"/>
    <xf numFmtId="4" fontId="5" fillId="6" borderId="1" xfId="3" applyNumberFormat="1" applyFont="1" applyFill="1" applyBorder="1" applyProtection="1">
      <protection locked="0"/>
    </xf>
    <xf numFmtId="4" fontId="4" fillId="0" borderId="1" xfId="3" applyNumberFormat="1" applyFont="1" applyBorder="1" applyProtection="1"/>
    <xf numFmtId="0" fontId="65" fillId="0" borderId="0" xfId="0" quotePrefix="1" applyNumberFormat="1" applyFont="1" applyAlignment="1" applyProtection="1">
      <alignment horizontal="right"/>
      <protection hidden="1"/>
    </xf>
    <xf numFmtId="1" fontId="65" fillId="0" borderId="0" xfId="0" quotePrefix="1" applyNumberFormat="1" applyFont="1" applyAlignment="1" applyProtection="1">
      <alignment horizontal="right"/>
      <protection hidden="1"/>
    </xf>
    <xf numFmtId="0" fontId="16" fillId="0" borderId="0" xfId="0" applyFont="1" applyProtection="1">
      <protection hidden="1"/>
    </xf>
    <xf numFmtId="4" fontId="44" fillId="8" borderId="15" xfId="20" applyNumberFormat="1" applyFont="1" applyFill="1" applyBorder="1" applyAlignment="1" applyProtection="1">
      <alignment horizontal="center" shrinkToFit="1"/>
      <protection hidden="1"/>
    </xf>
    <xf numFmtId="4" fontId="44" fillId="8" borderId="15" xfId="14" applyNumberFormat="1" applyFont="1" applyFill="1" applyBorder="1" applyProtection="1">
      <protection hidden="1"/>
    </xf>
    <xf numFmtId="0" fontId="0" fillId="0" borderId="0" xfId="25" applyFont="1" applyProtection="1"/>
    <xf numFmtId="4" fontId="0" fillId="0" borderId="0" xfId="25" applyNumberFormat="1" applyFont="1" applyProtection="1"/>
    <xf numFmtId="4" fontId="0" fillId="0" borderId="0" xfId="25" applyNumberFormat="1" applyFont="1" applyFill="1" applyProtection="1"/>
    <xf numFmtId="0" fontId="44" fillId="0" borderId="0" xfId="26"/>
    <xf numFmtId="0" fontId="5" fillId="0" borderId="0" xfId="25" applyFont="1" applyProtection="1"/>
    <xf numFmtId="0" fontId="0" fillId="0" borderId="0" xfId="25" applyFont="1" applyBorder="1" applyAlignment="1" applyProtection="1">
      <alignment wrapText="1"/>
    </xf>
    <xf numFmtId="4" fontId="0" fillId="0" borderId="6" xfId="25" applyNumberFormat="1" applyFont="1" applyBorder="1" applyProtection="1"/>
    <xf numFmtId="0" fontId="0" fillId="0" borderId="6" xfId="25" applyFont="1" applyBorder="1" applyAlignment="1" applyProtection="1">
      <alignment wrapText="1"/>
    </xf>
    <xf numFmtId="0" fontId="0" fillId="0" borderId="0" xfId="25" applyFont="1" applyFill="1" applyProtection="1"/>
    <xf numFmtId="0" fontId="9" fillId="0" borderId="0" xfId="25" applyFont="1" applyProtection="1"/>
    <xf numFmtId="0" fontId="8" fillId="0" borderId="0" xfId="25" applyFont="1" applyProtection="1"/>
    <xf numFmtId="0" fontId="8" fillId="0" borderId="0" xfId="25" applyFont="1" applyFill="1" applyProtection="1"/>
    <xf numFmtId="4" fontId="8" fillId="0" borderId="0" xfId="25" applyNumberFormat="1" applyFont="1" applyFill="1" applyBorder="1" applyProtection="1"/>
    <xf numFmtId="4" fontId="8" fillId="0" borderId="0" xfId="25" applyNumberFormat="1" applyFont="1" applyFill="1" applyProtection="1"/>
    <xf numFmtId="4" fontId="8" fillId="0" borderId="0" xfId="25" applyNumberFormat="1" applyFont="1" applyProtection="1"/>
    <xf numFmtId="4" fontId="0" fillId="0" borderId="0" xfId="25" applyNumberFormat="1" applyFont="1" applyFill="1" applyBorder="1" applyProtection="1"/>
    <xf numFmtId="4" fontId="0" fillId="0" borderId="0" xfId="25" applyNumberFormat="1" applyFont="1" applyFill="1" applyBorder="1" applyProtection="1">
      <protection locked="0"/>
    </xf>
    <xf numFmtId="4" fontId="0" fillId="3" borderId="2" xfId="25" applyNumberFormat="1" applyFont="1" applyFill="1" applyBorder="1" applyProtection="1">
      <protection locked="0"/>
    </xf>
    <xf numFmtId="0" fontId="0" fillId="3" borderId="2" xfId="25" applyFont="1" applyFill="1" applyBorder="1" applyAlignment="1" applyProtection="1">
      <alignment horizontal="center"/>
      <protection locked="0"/>
    </xf>
    <xf numFmtId="0" fontId="0" fillId="0" borderId="0" xfId="25" quotePrefix="1" applyFont="1" applyProtection="1"/>
    <xf numFmtId="4" fontId="0" fillId="3" borderId="16" xfId="25" applyNumberFormat="1" applyFont="1" applyFill="1" applyBorder="1" applyProtection="1">
      <protection locked="0"/>
    </xf>
    <xf numFmtId="0" fontId="0" fillId="0" borderId="0" xfId="25" applyFont="1" applyFill="1" applyBorder="1" applyProtection="1">
      <protection locked="0"/>
    </xf>
    <xf numFmtId="0" fontId="0" fillId="3" borderId="2" xfId="25" applyFont="1" applyFill="1" applyBorder="1" applyProtection="1"/>
    <xf numFmtId="0" fontId="0" fillId="3" borderId="2" xfId="25" applyFont="1" applyFill="1" applyBorder="1" applyProtection="1">
      <protection locked="0"/>
    </xf>
    <xf numFmtId="0" fontId="8" fillId="0" borderId="0" xfId="25" applyFont="1"/>
    <xf numFmtId="0" fontId="5" fillId="0" borderId="0" xfId="25" applyFont="1" applyFill="1" applyProtection="1"/>
    <xf numFmtId="4" fontId="5" fillId="0" borderId="0" xfId="25" applyNumberFormat="1" applyFont="1" applyFill="1" applyBorder="1" applyProtection="1"/>
    <xf numFmtId="4" fontId="5" fillId="0" borderId="0" xfId="25" applyNumberFormat="1" applyFont="1" applyProtection="1"/>
    <xf numFmtId="0" fontId="44" fillId="0" borderId="0" xfId="25" applyFont="1" applyProtection="1"/>
    <xf numFmtId="0" fontId="0" fillId="3" borderId="16" xfId="25" applyFont="1" applyFill="1" applyBorder="1" applyProtection="1">
      <protection locked="0"/>
    </xf>
    <xf numFmtId="0" fontId="0" fillId="7" borderId="0" xfId="25" applyFont="1" applyFill="1" applyProtection="1"/>
    <xf numFmtId="4" fontId="0" fillId="7" borderId="0" xfId="25" applyNumberFormat="1" applyFont="1" applyFill="1" applyBorder="1" applyProtection="1">
      <protection locked="0"/>
    </xf>
    <xf numFmtId="0" fontId="0" fillId="7" borderId="0" xfId="25" applyFont="1" applyFill="1"/>
    <xf numFmtId="0" fontId="0" fillId="0" borderId="0" xfId="25" applyFont="1" applyBorder="1"/>
    <xf numFmtId="0" fontId="44" fillId="0" borderId="0" xfId="26" applyFill="1"/>
    <xf numFmtId="4" fontId="0" fillId="0" borderId="0" xfId="25" applyNumberFormat="1" applyFont="1" applyFill="1" applyBorder="1"/>
    <xf numFmtId="4" fontId="0" fillId="0" borderId="0" xfId="25" applyNumberFormat="1" applyFont="1" applyFill="1"/>
    <xf numFmtId="4" fontId="0" fillId="0" borderId="0" xfId="25" applyNumberFormat="1" applyFont="1"/>
    <xf numFmtId="0" fontId="0" fillId="0" borderId="0" xfId="25" applyFont="1"/>
    <xf numFmtId="0" fontId="5" fillId="0" borderId="0" xfId="25" applyFont="1"/>
    <xf numFmtId="4" fontId="5" fillId="0" borderId="0" xfId="25" applyNumberFormat="1" applyFont="1" applyFill="1" applyProtection="1"/>
    <xf numFmtId="0" fontId="9" fillId="0" borderId="6" xfId="25" applyFont="1" applyBorder="1" applyProtection="1"/>
    <xf numFmtId="0" fontId="9" fillId="0" borderId="6" xfId="25" applyFont="1" applyFill="1" applyBorder="1" applyProtection="1"/>
    <xf numFmtId="4" fontId="9" fillId="0" borderId="6" xfId="25" applyNumberFormat="1" applyFont="1" applyFill="1" applyBorder="1" applyProtection="1"/>
    <xf numFmtId="4" fontId="9" fillId="0" borderId="6" xfId="25" applyNumberFormat="1" applyFont="1" applyBorder="1" applyProtection="1"/>
    <xf numFmtId="2" fontId="0" fillId="0" borderId="0" xfId="25" applyNumberFormat="1" applyFont="1"/>
    <xf numFmtId="0" fontId="7" fillId="0" borderId="0" xfId="25" applyFont="1" applyAlignment="1" applyProtection="1"/>
    <xf numFmtId="0" fontId="35" fillId="0" borderId="0" xfId="25" applyFont="1" applyAlignment="1" applyProtection="1"/>
    <xf numFmtId="0" fontId="7" fillId="0" borderId="0" xfId="25" applyFont="1" applyProtection="1"/>
    <xf numFmtId="4" fontId="0" fillId="0" borderId="20" xfId="25" applyNumberFormat="1" applyFont="1" applyFill="1" applyBorder="1" applyProtection="1">
      <protection locked="0"/>
    </xf>
    <xf numFmtId="0" fontId="9" fillId="0" borderId="0" xfId="25" applyFont="1" applyBorder="1" applyProtection="1"/>
    <xf numFmtId="0" fontId="8" fillId="0" borderId="6" xfId="25" applyFont="1" applyBorder="1" applyProtection="1"/>
    <xf numFmtId="4" fontId="8" fillId="0" borderId="6" xfId="25" applyNumberFormat="1" applyFont="1" applyBorder="1" applyProtection="1"/>
    <xf numFmtId="4" fontId="8" fillId="0" borderId="6" xfId="25" applyNumberFormat="1" applyFont="1" applyFill="1" applyBorder="1" applyProtection="1"/>
    <xf numFmtId="168" fontId="9" fillId="0" borderId="6" xfId="25" applyNumberFormat="1" applyFont="1" applyBorder="1" applyProtection="1"/>
    <xf numFmtId="175" fontId="2" fillId="0" borderId="0" xfId="27" applyFont="1"/>
    <xf numFmtId="0" fontId="2" fillId="0" borderId="0" xfId="25" applyFont="1" applyProtection="1"/>
    <xf numFmtId="0" fontId="16" fillId="0" borderId="0" xfId="0" applyFont="1" applyProtection="1">
      <protection locked="0"/>
    </xf>
    <xf numFmtId="4" fontId="5" fillId="0" borderId="1" xfId="3" applyNumberFormat="1" applyFont="1" applyFill="1" applyBorder="1" applyProtection="1">
      <protection locked="0"/>
    </xf>
    <xf numFmtId="1" fontId="64" fillId="0" borderId="0" xfId="23" applyNumberFormat="1" applyFont="1" applyProtection="1">
      <protection hidden="1"/>
    </xf>
    <xf numFmtId="0" fontId="2" fillId="0" borderId="0" xfId="23" applyFont="1"/>
    <xf numFmtId="0" fontId="0" fillId="0" borderId="0" xfId="23" quotePrefix="1" applyFont="1" applyAlignment="1">
      <alignment horizontal="left" wrapText="1"/>
    </xf>
    <xf numFmtId="0" fontId="4" fillId="0" borderId="0" xfId="23" applyFont="1" applyProtection="1">
      <protection hidden="1"/>
    </xf>
    <xf numFmtId="0" fontId="16" fillId="0" borderId="0" xfId="23" applyFont="1" applyProtection="1">
      <protection hidden="1"/>
    </xf>
    <xf numFmtId="0" fontId="2" fillId="0" borderId="0" xfId="23" applyFont="1" applyAlignment="1" applyProtection="1">
      <alignment horizontal="center"/>
      <protection hidden="1"/>
    </xf>
    <xf numFmtId="0" fontId="2" fillId="0" borderId="0" xfId="23" quotePrefix="1" applyFont="1"/>
    <xf numFmtId="0" fontId="2" fillId="0" borderId="0" xfId="0" quotePrefix="1" applyFont="1"/>
    <xf numFmtId="0" fontId="2" fillId="0" borderId="0" xfId="0" applyFont="1"/>
    <xf numFmtId="0" fontId="4" fillId="6" borderId="2" xfId="0" applyFont="1" applyFill="1" applyBorder="1" applyAlignment="1" applyProtection="1">
      <alignment horizontal="left" vertical="top"/>
      <protection hidden="1"/>
    </xf>
    <xf numFmtId="167" fontId="4" fillId="6" borderId="5" xfId="0" applyNumberFormat="1" applyFont="1" applyFill="1" applyBorder="1" applyAlignment="1" applyProtection="1">
      <alignment horizontal="center"/>
      <protection locked="0"/>
    </xf>
    <xf numFmtId="0" fontId="4" fillId="6" borderId="0" xfId="0" applyFont="1" applyFill="1" applyBorder="1" applyAlignment="1" applyProtection="1">
      <alignment horizontal="left" vertical="top" wrapText="1"/>
      <protection locked="0"/>
    </xf>
    <xf numFmtId="14" fontId="4" fillId="3" borderId="2" xfId="0" applyNumberFormat="1" applyFont="1" applyFill="1" applyBorder="1" applyAlignment="1" applyProtection="1">
      <alignment horizontal="left"/>
      <protection locked="0"/>
    </xf>
    <xf numFmtId="0" fontId="4" fillId="3" borderId="2" xfId="0" applyFont="1" applyFill="1" applyBorder="1" applyAlignment="1" applyProtection="1">
      <alignment horizontal="left"/>
      <protection locked="0"/>
    </xf>
    <xf numFmtId="0" fontId="4" fillId="3" borderId="2" xfId="0" applyFont="1" applyFill="1" applyBorder="1" applyAlignment="1" applyProtection="1">
      <alignment horizontal="left"/>
      <protection hidden="1"/>
    </xf>
    <xf numFmtId="14" fontId="4" fillId="6" borderId="2" xfId="0" applyNumberFormat="1" applyFont="1" applyFill="1" applyBorder="1" applyAlignment="1" applyProtection="1">
      <alignment horizontal="left"/>
      <protection locked="0"/>
    </xf>
    <xf numFmtId="0" fontId="4" fillId="6" borderId="2" xfId="0" applyFont="1" applyFill="1" applyBorder="1" applyAlignment="1" applyProtection="1">
      <alignment horizontal="left"/>
      <protection locked="0"/>
    </xf>
    <xf numFmtId="14" fontId="4" fillId="6" borderId="3" xfId="0" applyNumberFormat="1" applyFont="1" applyFill="1" applyBorder="1" applyAlignment="1" applyProtection="1">
      <alignment horizontal="center"/>
      <protection locked="0"/>
    </xf>
    <xf numFmtId="14" fontId="4" fillId="6" borderId="4" xfId="0" applyNumberFormat="1" applyFont="1" applyFill="1" applyBorder="1" applyAlignment="1" applyProtection="1">
      <alignment horizontal="center"/>
      <protection locked="0"/>
    </xf>
    <xf numFmtId="0" fontId="4" fillId="6" borderId="4" xfId="0" applyFont="1" applyFill="1" applyBorder="1" applyAlignment="1" applyProtection="1">
      <alignment horizontal="left"/>
      <protection locked="0"/>
    </xf>
    <xf numFmtId="0" fontId="4" fillId="6" borderId="2" xfId="0" applyFont="1" applyFill="1" applyBorder="1" applyAlignment="1" applyProtection="1">
      <alignment horizontal="left" vertical="top"/>
      <protection locked="0" hidden="1"/>
    </xf>
    <xf numFmtId="14" fontId="4" fillId="6" borderId="2" xfId="0" applyNumberFormat="1" applyFont="1" applyFill="1" applyBorder="1" applyAlignment="1" applyProtection="1">
      <alignment horizontal="left" vertical="top"/>
      <protection locked="0" hidden="1"/>
    </xf>
    <xf numFmtId="167" fontId="4" fillId="3" borderId="3" xfId="0" applyNumberFormat="1" applyFont="1" applyFill="1" applyBorder="1" applyAlignment="1" applyProtection="1">
      <alignment horizontal="left"/>
      <protection locked="0"/>
    </xf>
    <xf numFmtId="167" fontId="4" fillId="3" borderId="2" xfId="0" applyNumberFormat="1"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0" fillId="6" borderId="2" xfId="0" applyFill="1" applyBorder="1" applyAlignment="1"/>
    <xf numFmtId="0" fontId="0" fillId="6" borderId="2" xfId="0" applyFill="1" applyBorder="1" applyAlignment="1">
      <alignment horizontal="left"/>
    </xf>
    <xf numFmtId="0" fontId="5" fillId="0" borderId="0" xfId="0" applyFont="1" applyAlignment="1" applyProtection="1">
      <alignment horizontal="left"/>
      <protection hidden="1"/>
    </xf>
    <xf numFmtId="0" fontId="4" fillId="0" borderId="0" xfId="0" applyFont="1" applyBorder="1" applyAlignment="1" applyProtection="1">
      <alignment horizontal="left"/>
      <protection hidden="1"/>
    </xf>
    <xf numFmtId="0" fontId="10" fillId="6" borderId="7" xfId="0" applyFont="1" applyFill="1" applyBorder="1" applyAlignment="1" applyProtection="1">
      <alignment horizontal="center"/>
      <protection hidden="1"/>
    </xf>
    <xf numFmtId="0" fontId="10" fillId="6" borderId="8" xfId="0" applyFont="1" applyFill="1" applyBorder="1" applyAlignment="1" applyProtection="1">
      <alignment horizontal="center"/>
      <protection hidden="1"/>
    </xf>
    <xf numFmtId="0" fontId="10" fillId="6" borderId="9" xfId="0" applyFont="1" applyFill="1" applyBorder="1" applyAlignment="1" applyProtection="1">
      <alignment horizontal="center"/>
      <protection hidden="1"/>
    </xf>
    <xf numFmtId="0" fontId="53" fillId="6" borderId="12" xfId="0" applyFont="1" applyFill="1" applyBorder="1" applyAlignment="1" applyProtection="1">
      <alignment horizontal="center" vertical="center" wrapText="1"/>
      <protection hidden="1"/>
    </xf>
    <xf numFmtId="0" fontId="53" fillId="6" borderId="6" xfId="0" applyFont="1" applyFill="1" applyBorder="1" applyAlignment="1" applyProtection="1">
      <alignment horizontal="center" vertical="center"/>
      <protection hidden="1"/>
    </xf>
    <xf numFmtId="0" fontId="53" fillId="6" borderId="13"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6" borderId="5" xfId="0" applyFont="1" applyFill="1" applyBorder="1" applyAlignment="1" applyProtection="1">
      <alignment horizontal="left"/>
      <protection locked="0"/>
    </xf>
    <xf numFmtId="14" fontId="4" fillId="3" borderId="3" xfId="0" applyNumberFormat="1" applyFont="1" applyFill="1" applyBorder="1" applyAlignment="1" applyProtection="1">
      <alignment horizontal="center"/>
      <protection locked="0"/>
    </xf>
    <xf numFmtId="14" fontId="4" fillId="3" borderId="4" xfId="0" applyNumberFormat="1" applyFont="1" applyFill="1" applyBorder="1" applyAlignment="1" applyProtection="1">
      <alignment horizontal="center"/>
      <protection locked="0"/>
    </xf>
    <xf numFmtId="0" fontId="4" fillId="0" borderId="2" xfId="0" applyFont="1" applyFill="1" applyBorder="1" applyAlignment="1" applyProtection="1">
      <alignment horizontal="left" vertical="top"/>
      <protection hidden="1"/>
    </xf>
    <xf numFmtId="0" fontId="4" fillId="0" borderId="0" xfId="0" applyFont="1" applyAlignment="1" applyProtection="1">
      <alignment horizontal="left"/>
      <protection hidden="1"/>
    </xf>
    <xf numFmtId="0" fontId="4" fillId="6" borderId="2" xfId="0" applyFont="1" applyFill="1" applyBorder="1" applyAlignment="1" applyProtection="1">
      <alignment horizontal="left" shrinkToFit="1"/>
      <protection locked="0"/>
    </xf>
    <xf numFmtId="0" fontId="4" fillId="0" borderId="2" xfId="0" applyFont="1" applyFill="1" applyBorder="1" applyAlignment="1" applyProtection="1">
      <alignment horizontal="left"/>
      <protection locked="0"/>
    </xf>
    <xf numFmtId="168" fontId="5" fillId="6" borderId="2" xfId="0" applyNumberFormat="1" applyFont="1" applyFill="1" applyBorder="1" applyAlignment="1" applyProtection="1">
      <alignment horizontal="right"/>
      <protection hidden="1"/>
    </xf>
    <xf numFmtId="0" fontId="4" fillId="6" borderId="3"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4" fillId="0" borderId="0" xfId="0" applyFont="1" applyAlignment="1" applyProtection="1">
      <alignment horizontal="center" vertical="top" shrinkToFit="1"/>
      <protection hidden="1"/>
    </xf>
    <xf numFmtId="0" fontId="44" fillId="3" borderId="2" xfId="4" applyFont="1" applyFill="1" applyBorder="1" applyAlignment="1" applyProtection="1">
      <alignment horizontal="left"/>
      <protection locked="0"/>
    </xf>
    <xf numFmtId="0" fontId="0" fillId="3" borderId="16" xfId="0" applyFont="1" applyFill="1" applyBorder="1" applyAlignment="1" applyProtection="1">
      <alignment horizontal="left"/>
      <protection locked="0"/>
    </xf>
    <xf numFmtId="169" fontId="4" fillId="3" borderId="2" xfId="0" applyNumberFormat="1" applyFont="1" applyFill="1" applyBorder="1" applyAlignment="1" applyProtection="1">
      <alignment horizontal="left"/>
      <protection locked="0"/>
    </xf>
    <xf numFmtId="0" fontId="13" fillId="3" borderId="7" xfId="0" applyFont="1" applyFill="1" applyBorder="1" applyAlignment="1" applyProtection="1">
      <alignment horizontal="left"/>
      <protection hidden="1"/>
    </xf>
    <xf numFmtId="0" fontId="13" fillId="3" borderId="8" xfId="0" applyFont="1" applyFill="1" applyBorder="1" applyAlignment="1" applyProtection="1">
      <alignment horizontal="left"/>
      <protection hidden="1"/>
    </xf>
    <xf numFmtId="0" fontId="13" fillId="3" borderId="9" xfId="0" applyFont="1" applyFill="1" applyBorder="1" applyAlignment="1" applyProtection="1">
      <alignment horizontal="left"/>
      <protection hidden="1"/>
    </xf>
    <xf numFmtId="0" fontId="4" fillId="3" borderId="10" xfId="0" applyFont="1" applyFill="1" applyBorder="1" applyAlignment="1" applyProtection="1">
      <alignment horizontal="left"/>
      <protection hidden="1"/>
    </xf>
    <xf numFmtId="0" fontId="4" fillId="3" borderId="0" xfId="0" applyFont="1" applyFill="1" applyBorder="1" applyAlignment="1" applyProtection="1">
      <alignment horizontal="left"/>
      <protection hidden="1"/>
    </xf>
    <xf numFmtId="0" fontId="4" fillId="3" borderId="11" xfId="0" applyFont="1" applyFill="1" applyBorder="1" applyAlignment="1" applyProtection="1">
      <alignment horizontal="left"/>
      <protection hidden="1"/>
    </xf>
    <xf numFmtId="1" fontId="5" fillId="0" borderId="0" xfId="0" applyNumberFormat="1" applyFont="1" applyAlignment="1" applyProtection="1">
      <protection hidden="1"/>
    </xf>
    <xf numFmtId="0" fontId="4" fillId="0" borderId="0" xfId="0" applyFont="1" applyAlignment="1" applyProtection="1">
      <protection hidden="1"/>
    </xf>
    <xf numFmtId="0" fontId="4" fillId="6" borderId="2" xfId="0" quotePrefix="1" applyNumberFormat="1" applyFont="1" applyFill="1" applyBorder="1" applyAlignment="1" applyProtection="1">
      <alignment horizontal="left"/>
      <protection hidden="1"/>
    </xf>
    <xf numFmtId="0" fontId="4" fillId="6" borderId="2" xfId="0" applyNumberFormat="1" applyFont="1" applyFill="1" applyBorder="1" applyAlignment="1" applyProtection="1">
      <alignment horizontal="left"/>
      <protection hidden="1"/>
    </xf>
    <xf numFmtId="0" fontId="44" fillId="3" borderId="2" xfId="3" applyFont="1" applyFill="1" applyBorder="1" applyAlignment="1" applyProtection="1">
      <alignment horizontal="left"/>
      <protection locked="0"/>
    </xf>
    <xf numFmtId="0" fontId="63" fillId="0" borderId="0" xfId="24" applyFont="1" applyAlignment="1" applyProtection="1">
      <alignment horizontal="left"/>
      <protection hidden="1"/>
    </xf>
    <xf numFmtId="0" fontId="0" fillId="0" borderId="0" xfId="0" applyFont="1" applyAlignment="1" applyProtection="1">
      <alignment horizontal="left"/>
      <protection hidden="1"/>
    </xf>
    <xf numFmtId="0" fontId="10" fillId="3" borderId="7" xfId="3" applyFont="1" applyFill="1" applyBorder="1" applyAlignment="1" applyProtection="1">
      <alignment horizontal="left"/>
      <protection hidden="1"/>
    </xf>
    <xf numFmtId="0" fontId="10" fillId="3" borderId="8" xfId="3" applyFont="1" applyFill="1" applyBorder="1" applyAlignment="1" applyProtection="1">
      <alignment horizontal="left"/>
      <protection hidden="1"/>
    </xf>
    <xf numFmtId="0" fontId="10" fillId="3" borderId="9" xfId="3" applyFont="1" applyFill="1" applyBorder="1" applyAlignment="1" applyProtection="1">
      <alignment horizontal="left"/>
      <protection hidden="1"/>
    </xf>
    <xf numFmtId="174" fontId="4" fillId="6" borderId="2" xfId="3" applyNumberFormat="1" applyFont="1" applyFill="1" applyBorder="1" applyAlignment="1" applyProtection="1">
      <alignment horizontal="center"/>
      <protection locked="0"/>
    </xf>
    <xf numFmtId="1" fontId="5" fillId="0" borderId="0" xfId="3" applyNumberFormat="1" applyFont="1" applyAlignment="1" applyProtection="1">
      <protection locked="0"/>
    </xf>
    <xf numFmtId="0" fontId="4" fillId="0" borderId="0" xfId="3" applyFont="1" applyAlignment="1" applyProtection="1">
      <protection locked="0"/>
    </xf>
    <xf numFmtId="0" fontId="4" fillId="3" borderId="10" xfId="3" applyFont="1" applyFill="1" applyBorder="1" applyAlignment="1" applyProtection="1">
      <alignment horizontal="left"/>
      <protection hidden="1"/>
    </xf>
    <xf numFmtId="0" fontId="4" fillId="3" borderId="0" xfId="3" applyFont="1" applyFill="1" applyBorder="1" applyAlignment="1" applyProtection="1">
      <alignment horizontal="left"/>
      <protection hidden="1"/>
    </xf>
    <xf numFmtId="0" fontId="4" fillId="3" borderId="11" xfId="3" applyFont="1" applyFill="1" applyBorder="1" applyAlignment="1" applyProtection="1">
      <alignment horizontal="left"/>
      <protection hidden="1"/>
    </xf>
    <xf numFmtId="0" fontId="2" fillId="0" borderId="0" xfId="0" quotePrefix="1" applyFont="1" applyAlignment="1" applyProtection="1">
      <alignment horizontal="left" vertical="top" wrapText="1"/>
      <protection hidden="1"/>
    </xf>
    <xf numFmtId="0" fontId="2" fillId="0" borderId="0" xfId="0" quotePrefix="1" applyFont="1" applyAlignment="1">
      <alignment horizontal="left"/>
    </xf>
    <xf numFmtId="0" fontId="2" fillId="0" borderId="0" xfId="0" quotePrefix="1" applyFont="1" applyAlignment="1">
      <alignment horizontal="left" wrapText="1"/>
    </xf>
    <xf numFmtId="0" fontId="4" fillId="0" borderId="0" xfId="0" applyFont="1" applyAlignment="1" applyProtection="1">
      <alignment horizontal="left" vertical="top" wrapText="1"/>
      <protection hidden="1"/>
    </xf>
    <xf numFmtId="0" fontId="44" fillId="3" borderId="16" xfId="3" applyFont="1" applyFill="1" applyBorder="1" applyAlignment="1" applyProtection="1">
      <alignment horizontal="left"/>
      <protection locked="0"/>
    </xf>
    <xf numFmtId="0" fontId="2" fillId="0" borderId="0" xfId="0" applyFont="1" applyAlignment="1">
      <alignment horizontal="left" wrapText="1"/>
    </xf>
    <xf numFmtId="17" fontId="8" fillId="3" borderId="2" xfId="25" applyNumberFormat="1" applyFont="1" applyFill="1" applyBorder="1" applyAlignment="1" applyProtection="1">
      <alignment horizontal="left" shrinkToFit="1"/>
      <protection locked="0"/>
    </xf>
    <xf numFmtId="0" fontId="0" fillId="0" borderId="0" xfId="25" applyFont="1" applyBorder="1" applyAlignment="1" applyProtection="1">
      <alignment horizontal="center" wrapText="1"/>
    </xf>
    <xf numFmtId="0" fontId="0" fillId="0" borderId="6" xfId="25" applyFont="1" applyBorder="1" applyAlignment="1" applyProtection="1">
      <alignment horizontal="center" wrapText="1"/>
    </xf>
    <xf numFmtId="17" fontId="8" fillId="3" borderId="21" xfId="25" applyNumberFormat="1" applyFont="1" applyFill="1" applyBorder="1" applyAlignment="1" applyProtection="1">
      <alignment horizontal="left" shrinkToFit="1"/>
      <protection locked="0"/>
    </xf>
    <xf numFmtId="0" fontId="4" fillId="5" borderId="2" xfId="0" applyNumberFormat="1" applyFont="1" applyFill="1" applyBorder="1" applyAlignment="1" applyProtection="1">
      <alignment horizontal="left"/>
      <protection hidden="1"/>
    </xf>
    <xf numFmtId="0" fontId="19" fillId="6" borderId="17" xfId="0" applyFont="1" applyFill="1" applyBorder="1" applyAlignment="1" applyProtection="1">
      <alignment horizontal="center" vertical="center"/>
      <protection hidden="1"/>
    </xf>
    <xf numFmtId="0" fontId="19" fillId="6" borderId="18" xfId="0" applyFont="1" applyFill="1" applyBorder="1" applyAlignment="1" applyProtection="1">
      <alignment horizontal="center" vertical="center"/>
      <protection hidden="1"/>
    </xf>
    <xf numFmtId="0" fontId="19" fillId="6" borderId="19" xfId="0" applyFont="1" applyFill="1" applyBorder="1" applyAlignment="1" applyProtection="1">
      <alignment horizontal="center" vertical="center"/>
      <protection hidden="1"/>
    </xf>
    <xf numFmtId="0" fontId="20" fillId="0" borderId="8" xfId="0" applyFont="1" applyBorder="1" applyAlignment="1" applyProtection="1">
      <alignment horizontal="center"/>
      <protection hidden="1"/>
    </xf>
    <xf numFmtId="0" fontId="4" fillId="6" borderId="2" xfId="0" applyFont="1" applyFill="1" applyBorder="1" applyAlignment="1" applyProtection="1">
      <alignment horizontal="left"/>
      <protection hidden="1"/>
    </xf>
    <xf numFmtId="0" fontId="15" fillId="0" borderId="0" xfId="0" applyFont="1" applyFill="1" applyAlignment="1" applyProtection="1">
      <protection hidden="1"/>
    </xf>
    <xf numFmtId="0" fontId="28" fillId="6" borderId="10" xfId="0" applyFont="1" applyFill="1" applyBorder="1" applyAlignment="1" applyProtection="1">
      <alignment horizontal="center" vertical="center"/>
      <protection hidden="1"/>
    </xf>
    <xf numFmtId="0" fontId="28" fillId="6" borderId="0" xfId="0" applyFont="1" applyFill="1" applyBorder="1" applyAlignment="1" applyProtection="1">
      <alignment horizontal="center" vertical="center"/>
      <protection hidden="1"/>
    </xf>
    <xf numFmtId="0" fontId="28" fillId="6" borderId="11" xfId="0" applyFont="1" applyFill="1" applyBorder="1" applyAlignment="1" applyProtection="1">
      <alignment horizontal="center" vertical="center"/>
      <protection hidden="1"/>
    </xf>
    <xf numFmtId="0" fontId="28" fillId="6" borderId="10" xfId="0" applyFont="1" applyFill="1" applyBorder="1" applyAlignment="1" applyProtection="1">
      <alignment horizontal="center"/>
      <protection hidden="1"/>
    </xf>
    <xf numFmtId="0" fontId="28" fillId="6" borderId="0" xfId="0" applyFont="1" applyFill="1" applyBorder="1" applyAlignment="1" applyProtection="1">
      <alignment horizontal="center"/>
      <protection hidden="1"/>
    </xf>
    <xf numFmtId="0" fontId="28" fillId="6" borderId="11" xfId="0" applyFont="1" applyFill="1" applyBorder="1" applyAlignment="1" applyProtection="1">
      <alignment horizontal="center"/>
      <protection hidden="1"/>
    </xf>
    <xf numFmtId="0" fontId="4" fillId="0" borderId="0" xfId="0" applyFont="1" applyFill="1" applyBorder="1" applyAlignment="1" applyProtection="1">
      <alignment horizontal="left"/>
      <protection hidden="1"/>
    </xf>
    <xf numFmtId="0" fontId="4" fillId="0" borderId="0" xfId="0" applyFont="1" applyFill="1" applyBorder="1" applyAlignment="1" applyProtection="1">
      <alignment horizontal="left"/>
      <protection locked="0"/>
    </xf>
    <xf numFmtId="0" fontId="5" fillId="3" borderId="0" xfId="0" applyFont="1" applyFill="1" applyBorder="1" applyAlignment="1" applyProtection="1">
      <alignment horizontal="left"/>
      <protection locked="0"/>
    </xf>
    <xf numFmtId="0" fontId="0" fillId="0" borderId="0" xfId="0" applyAlignment="1"/>
    <xf numFmtId="0" fontId="4" fillId="3" borderId="0" xfId="0" applyFont="1" applyFill="1" applyBorder="1" applyAlignment="1" applyProtection="1">
      <protection locked="0"/>
    </xf>
    <xf numFmtId="0" fontId="4" fillId="6" borderId="2" xfId="0" applyNumberFormat="1" applyFont="1" applyFill="1" applyBorder="1" applyAlignment="1" applyProtection="1">
      <alignment horizontal="left"/>
      <protection locked="0"/>
    </xf>
    <xf numFmtId="0" fontId="5" fillId="0" borderId="0" xfId="0" applyFont="1" applyBorder="1" applyAlignment="1" applyProtection="1">
      <alignment horizontal="center" wrapText="1"/>
      <protection hidden="1"/>
    </xf>
    <xf numFmtId="14" fontId="4" fillId="3" borderId="2" xfId="0" applyNumberFormat="1" applyFont="1" applyFill="1" applyBorder="1" applyAlignment="1" applyProtection="1">
      <alignment horizontal="left" wrapText="1"/>
      <protection locked="0" hidden="1"/>
    </xf>
    <xf numFmtId="0" fontId="36" fillId="0" borderId="0" xfId="0" applyFont="1" applyFill="1" applyBorder="1" applyAlignment="1" applyProtection="1">
      <alignment horizontal="left" wrapText="1"/>
      <protection hidden="1"/>
    </xf>
    <xf numFmtId="0" fontId="35" fillId="0" borderId="0" xfId="0" applyFont="1" applyFill="1" applyBorder="1" applyAlignment="1" applyProtection="1">
      <alignment horizontal="left" wrapText="1"/>
      <protection hidden="1"/>
    </xf>
    <xf numFmtId="0" fontId="30" fillId="0" borderId="0" xfId="0" applyFont="1" applyBorder="1" applyAlignment="1" applyProtection="1">
      <alignment horizontal="left" vertical="top" wrapText="1"/>
      <protection hidden="1"/>
    </xf>
    <xf numFmtId="0" fontId="5" fillId="0" borderId="0" xfId="0" applyFont="1" applyBorder="1" applyAlignment="1" applyProtection="1">
      <alignment horizontal="left" vertical="top" wrapText="1"/>
      <protection hidden="1"/>
    </xf>
    <xf numFmtId="0" fontId="5" fillId="0" borderId="0" xfId="0" applyFont="1" applyBorder="1" applyAlignment="1" applyProtection="1">
      <alignment horizontal="left"/>
      <protection hidden="1"/>
    </xf>
    <xf numFmtId="0" fontId="27" fillId="0" borderId="0"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30" fillId="0" borderId="0" xfId="0" applyFont="1" applyBorder="1" applyAlignment="1" applyProtection="1">
      <alignment horizontal="left" wrapText="1"/>
      <protection hidden="1"/>
    </xf>
    <xf numFmtId="0" fontId="5" fillId="0" borderId="0" xfId="0" applyFont="1" applyBorder="1" applyAlignment="1" applyProtection="1">
      <alignment horizontal="left" wrapText="1"/>
      <protection hidden="1"/>
    </xf>
    <xf numFmtId="0" fontId="33"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wrapText="1"/>
      <protection hidden="1"/>
    </xf>
    <xf numFmtId="0" fontId="34" fillId="0" borderId="0" xfId="4" applyFont="1" applyBorder="1" applyAlignment="1" applyProtection="1">
      <alignment horizontal="right" vertical="center"/>
      <protection hidden="1"/>
    </xf>
    <xf numFmtId="0" fontId="32" fillId="0" borderId="0" xfId="0" applyFont="1" applyBorder="1" applyAlignment="1" applyProtection="1">
      <alignment horizontal="left" wrapText="1"/>
      <protection hidden="1"/>
    </xf>
    <xf numFmtId="14" fontId="4" fillId="3" borderId="16" xfId="0" applyNumberFormat="1" applyFont="1" applyFill="1" applyBorder="1" applyAlignment="1" applyProtection="1">
      <alignment horizontal="left" wrapText="1"/>
      <protection locked="0" hidden="1"/>
    </xf>
    <xf numFmtId="0" fontId="4" fillId="3" borderId="16" xfId="0" applyFont="1" applyFill="1" applyBorder="1" applyAlignment="1" applyProtection="1">
      <alignment horizontal="left"/>
      <protection locked="0"/>
    </xf>
    <xf numFmtId="43" fontId="4" fillId="3" borderId="16" xfId="0" applyNumberFormat="1" applyFont="1" applyFill="1" applyBorder="1" applyAlignment="1" applyProtection="1">
      <alignment horizontal="left" wrapText="1"/>
      <protection locked="0" hidden="1"/>
    </xf>
    <xf numFmtId="49" fontId="8" fillId="0" borderId="0" xfId="4" applyNumberFormat="1" applyFont="1" applyBorder="1" applyAlignment="1" applyProtection="1">
      <alignment horizontal="left" vertical="top" wrapText="1"/>
      <protection hidden="1"/>
    </xf>
    <xf numFmtId="0" fontId="44" fillId="0" borderId="0" xfId="0" applyFont="1" applyAlignment="1">
      <alignment horizontal="left" vertical="top" wrapText="1"/>
    </xf>
    <xf numFmtId="43" fontId="4" fillId="3" borderId="2" xfId="0" applyNumberFormat="1" applyFont="1" applyFill="1" applyBorder="1" applyAlignment="1" applyProtection="1">
      <alignment horizontal="left" wrapText="1"/>
      <protection locked="0" hidden="1"/>
    </xf>
    <xf numFmtId="0" fontId="8" fillId="0" borderId="0" xfId="4" applyFont="1" applyBorder="1" applyAlignment="1" applyProtection="1">
      <alignment horizontal="left" wrapText="1"/>
      <protection hidden="1"/>
    </xf>
    <xf numFmtId="0" fontId="0" fillId="0" borderId="0" xfId="0" applyAlignment="1">
      <alignment horizontal="left" wrapText="1"/>
    </xf>
    <xf numFmtId="49" fontId="24" fillId="0" borderId="0" xfId="0" applyNumberFormat="1" applyFont="1" applyBorder="1" applyAlignment="1" applyProtection="1">
      <alignment horizontal="center" wrapText="1"/>
      <protection hidden="1"/>
    </xf>
    <xf numFmtId="0" fontId="56" fillId="0" borderId="0" xfId="0" applyFont="1" applyBorder="1" applyAlignment="1" applyProtection="1">
      <alignment horizontal="right" vertical="center" wrapText="1"/>
      <protection hidden="1"/>
    </xf>
    <xf numFmtId="0" fontId="34" fillId="0" borderId="0" xfId="0" applyFont="1" applyBorder="1" applyAlignment="1" applyProtection="1">
      <alignment horizontal="right" vertical="center" wrapText="1"/>
      <protection hidden="1"/>
    </xf>
    <xf numFmtId="49" fontId="53" fillId="0" borderId="0" xfId="0" applyNumberFormat="1" applyFont="1" applyBorder="1" applyAlignment="1" applyProtection="1">
      <alignment horizontal="left" vertical="top" wrapText="1"/>
      <protection hidden="1"/>
    </xf>
    <xf numFmtId="0" fontId="27" fillId="0" borderId="0" xfId="0" applyFont="1" applyBorder="1" applyAlignment="1" applyProtection="1">
      <alignment horizontal="left" vertical="top" wrapText="1"/>
      <protection hidden="1"/>
    </xf>
    <xf numFmtId="0" fontId="4" fillId="0" borderId="0" xfId="0" applyFont="1" applyBorder="1" applyAlignment="1" applyProtection="1">
      <alignment horizontal="left" vertical="top" wrapText="1"/>
      <protection hidden="1"/>
    </xf>
    <xf numFmtId="0" fontId="33" fillId="0" borderId="0" xfId="0" applyFont="1" applyBorder="1" applyAlignment="1" applyProtection="1">
      <alignment horizontal="right" wrapText="1"/>
      <protection hidden="1"/>
    </xf>
    <xf numFmtId="0" fontId="34" fillId="0" borderId="0" xfId="0" applyFont="1" applyBorder="1" applyAlignment="1" applyProtection="1">
      <alignment horizontal="right" wrapText="1"/>
      <protection hidden="1"/>
    </xf>
    <xf numFmtId="49" fontId="32" fillId="0" borderId="0" xfId="0" applyNumberFormat="1" applyFont="1" applyBorder="1" applyAlignment="1" applyProtection="1">
      <alignment horizontal="left" vertical="top" wrapText="1"/>
      <protection hidden="1"/>
    </xf>
    <xf numFmtId="0" fontId="29" fillId="3" borderId="17" xfId="0" applyFont="1" applyFill="1" applyBorder="1" applyAlignment="1" applyProtection="1">
      <alignment horizontal="center" vertical="justify" wrapText="1"/>
      <protection hidden="1"/>
    </xf>
    <xf numFmtId="0" fontId="10" fillId="3" borderId="18" xfId="0" applyFont="1" applyFill="1" applyBorder="1" applyAlignment="1" applyProtection="1">
      <alignment horizontal="center" vertical="justify" wrapText="1"/>
      <protection hidden="1"/>
    </xf>
    <xf numFmtId="0" fontId="10" fillId="3" borderId="19" xfId="0" applyFont="1" applyFill="1" applyBorder="1" applyAlignment="1" applyProtection="1">
      <alignment horizontal="center" vertical="justify" wrapText="1"/>
      <protection hidden="1"/>
    </xf>
    <xf numFmtId="49" fontId="30" fillId="0" borderId="0" xfId="0" applyNumberFormat="1" applyFont="1" applyBorder="1" applyAlignment="1" applyProtection="1">
      <alignment horizontal="left" vertical="top" wrapText="1"/>
      <protection hidden="1"/>
    </xf>
    <xf numFmtId="49" fontId="5" fillId="0" borderId="0" xfId="0" applyNumberFormat="1" applyFont="1" applyBorder="1" applyAlignment="1" applyProtection="1">
      <alignment horizontal="left" vertical="top" wrapText="1"/>
      <protection hidden="1"/>
    </xf>
    <xf numFmtId="49" fontId="27" fillId="0" borderId="0" xfId="0" applyNumberFormat="1" applyFont="1" applyBorder="1" applyAlignment="1" applyProtection="1">
      <alignment horizontal="left" vertical="top" wrapText="1"/>
      <protection hidden="1"/>
    </xf>
    <xf numFmtId="49" fontId="4"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left" vertical="top" wrapText="1"/>
      <protection hidden="1"/>
    </xf>
    <xf numFmtId="0" fontId="32" fillId="0" borderId="0" xfId="0" applyFont="1" applyBorder="1" applyAlignment="1" applyProtection="1">
      <alignment horizontal="right" wrapText="1"/>
      <protection hidden="1"/>
    </xf>
    <xf numFmtId="0" fontId="8" fillId="0" borderId="0" xfId="0" applyFont="1" applyBorder="1" applyAlignment="1" applyProtection="1">
      <alignment horizontal="right" wrapText="1"/>
      <protection hidden="1"/>
    </xf>
    <xf numFmtId="49" fontId="8"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center" wrapText="1"/>
      <protection hidden="1"/>
    </xf>
    <xf numFmtId="49" fontId="32" fillId="0" borderId="0" xfId="0" applyNumberFormat="1" applyFont="1" applyBorder="1" applyAlignment="1" applyProtection="1">
      <alignment horizontal="left" wrapText="1"/>
      <protection hidden="1"/>
    </xf>
    <xf numFmtId="49" fontId="8" fillId="0" borderId="0" xfId="0" applyNumberFormat="1" applyFont="1" applyBorder="1" applyAlignment="1" applyProtection="1">
      <alignment horizontal="left" wrapText="1"/>
      <protection hidden="1"/>
    </xf>
    <xf numFmtId="0" fontId="8" fillId="0" borderId="0" xfId="0" applyFont="1" applyAlignment="1">
      <alignment horizontal="left"/>
    </xf>
    <xf numFmtId="0" fontId="0" fillId="0" borderId="0" xfId="0" applyAlignment="1">
      <alignment horizontal="left" vertical="top" wrapText="1"/>
    </xf>
    <xf numFmtId="0" fontId="28" fillId="0" borderId="0" xfId="0" applyFont="1" applyAlignment="1">
      <alignment horizontal="center"/>
    </xf>
    <xf numFmtId="0" fontId="0" fillId="0" borderId="0" xfId="0" applyAlignment="1">
      <alignment horizontal="center"/>
    </xf>
    <xf numFmtId="0" fontId="4" fillId="2" borderId="0" xfId="0" applyFont="1" applyFill="1" applyBorder="1" applyAlignment="1" applyProtection="1">
      <alignment horizontal="left" vertical="top" wrapText="1"/>
      <protection hidden="1"/>
    </xf>
    <xf numFmtId="14" fontId="0" fillId="6" borderId="2" xfId="0" applyNumberFormat="1" applyFont="1" applyFill="1" applyBorder="1" applyAlignment="1" applyProtection="1">
      <alignment horizontal="left"/>
      <protection hidden="1"/>
    </xf>
    <xf numFmtId="0" fontId="0" fillId="6" borderId="2" xfId="0" applyFont="1" applyFill="1" applyBorder="1" applyAlignment="1" applyProtection="1">
      <alignment horizontal="left"/>
      <protection hidden="1"/>
    </xf>
    <xf numFmtId="0" fontId="0" fillId="6" borderId="2" xfId="0" applyFont="1" applyFill="1" applyBorder="1" applyAlignment="1" applyProtection="1">
      <alignment horizontal="left"/>
      <protection locked="0"/>
    </xf>
    <xf numFmtId="14" fontId="4" fillId="0" borderId="0" xfId="0" applyNumberFormat="1"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4" fillId="2" borderId="0" xfId="0" applyFont="1" applyFill="1" applyBorder="1" applyAlignment="1" applyProtection="1">
      <alignment horizontal="center"/>
      <protection hidden="1"/>
    </xf>
    <xf numFmtId="0" fontId="10" fillId="6" borderId="17" xfId="0" applyFont="1" applyFill="1" applyBorder="1" applyAlignment="1" applyProtection="1">
      <alignment horizontal="center" vertical="center"/>
      <protection hidden="1"/>
    </xf>
    <xf numFmtId="0" fontId="10" fillId="6" borderId="18" xfId="0" applyFont="1" applyFill="1" applyBorder="1" applyAlignment="1" applyProtection="1">
      <alignment horizontal="center" vertical="center"/>
      <protection hidden="1"/>
    </xf>
    <xf numFmtId="0" fontId="10" fillId="6" borderId="19" xfId="0" applyFont="1" applyFill="1" applyBorder="1" applyAlignment="1" applyProtection="1">
      <alignment horizontal="center" vertical="center"/>
      <protection hidden="1"/>
    </xf>
    <xf numFmtId="14" fontId="4" fillId="2" borderId="0" xfId="0" applyNumberFormat="1" applyFont="1" applyFill="1" applyBorder="1" applyAlignment="1" applyProtection="1">
      <alignment horizontal="left"/>
      <protection hidden="1"/>
    </xf>
    <xf numFmtId="0" fontId="38" fillId="6" borderId="17" xfId="0" applyFont="1" applyFill="1" applyBorder="1" applyAlignment="1" applyProtection="1">
      <alignment horizontal="center" vertical="center"/>
      <protection hidden="1"/>
    </xf>
    <xf numFmtId="0" fontId="38" fillId="6" borderId="18" xfId="0" applyFont="1" applyFill="1" applyBorder="1" applyAlignment="1" applyProtection="1">
      <alignment horizontal="center" vertical="center"/>
      <protection hidden="1"/>
    </xf>
    <xf numFmtId="0" fontId="38" fillId="6" borderId="19" xfId="0" applyFont="1" applyFill="1" applyBorder="1" applyAlignment="1" applyProtection="1">
      <alignment horizontal="center" vertical="center"/>
      <protection hidden="1"/>
    </xf>
    <xf numFmtId="14" fontId="4" fillId="0" borderId="0" xfId="0" applyNumberFormat="1" applyFont="1" applyAlignment="1" applyProtection="1">
      <protection hidden="1"/>
    </xf>
    <xf numFmtId="0" fontId="4" fillId="0" borderId="0" xfId="0" applyFont="1" applyAlignment="1" applyProtection="1">
      <alignment horizontal="right"/>
      <protection hidden="1"/>
    </xf>
    <xf numFmtId="14" fontId="26" fillId="6" borderId="2" xfId="0" applyNumberFormat="1" applyFont="1" applyFill="1" applyBorder="1" applyAlignment="1" applyProtection="1">
      <alignment horizontal="left"/>
      <protection hidden="1"/>
    </xf>
    <xf numFmtId="0" fontId="26" fillId="6" borderId="2" xfId="0" applyFont="1" applyFill="1" applyBorder="1" applyAlignment="1" applyProtection="1">
      <alignment horizontal="left"/>
      <protection hidden="1"/>
    </xf>
    <xf numFmtId="0" fontId="26" fillId="6" borderId="2" xfId="0" applyFont="1" applyFill="1" applyBorder="1" applyAlignment="1" applyProtection="1">
      <alignment horizontal="left" shrinkToFit="1"/>
      <protection hidden="1"/>
    </xf>
    <xf numFmtId="0" fontId="4" fillId="2" borderId="0" xfId="0" applyFont="1" applyFill="1" applyBorder="1" applyAlignment="1" applyProtection="1">
      <alignment horizontal="right"/>
      <protection hidden="1"/>
    </xf>
    <xf numFmtId="0" fontId="38" fillId="0" borderId="0" xfId="0" applyFont="1" applyFill="1" applyBorder="1" applyAlignment="1" applyProtection="1">
      <alignment horizontal="center" vertical="center"/>
      <protection hidden="1"/>
    </xf>
    <xf numFmtId="173" fontId="4" fillId="6" borderId="2" xfId="0" applyNumberFormat="1" applyFont="1" applyFill="1" applyBorder="1" applyAlignment="1" applyProtection="1">
      <alignment horizontal="left"/>
      <protection hidden="1"/>
    </xf>
    <xf numFmtId="14" fontId="4" fillId="3" borderId="2" xfId="0" applyNumberFormat="1" applyFont="1" applyFill="1" applyBorder="1" applyAlignment="1" applyProtection="1">
      <alignment horizontal="left"/>
      <protection locked="0" hidden="1"/>
    </xf>
    <xf numFmtId="173" fontId="4" fillId="6" borderId="2" xfId="0" applyNumberFormat="1" applyFont="1" applyFill="1" applyBorder="1" applyAlignment="1" applyProtection="1">
      <protection hidden="1"/>
    </xf>
    <xf numFmtId="169" fontId="44" fillId="6" borderId="2" xfId="0" applyNumberFormat="1" applyFont="1" applyFill="1" applyBorder="1" applyAlignment="1" applyProtection="1">
      <alignment horizontal="left"/>
      <protection hidden="1"/>
    </xf>
    <xf numFmtId="1" fontId="8" fillId="0" borderId="0" xfId="0" applyNumberFormat="1" applyFont="1" applyAlignment="1" applyProtection="1">
      <protection hidden="1"/>
    </xf>
    <xf numFmtId="0" fontId="0" fillId="0" borderId="0" xfId="0" applyAlignment="1" applyProtection="1">
      <protection hidden="1"/>
    </xf>
    <xf numFmtId="0" fontId="41" fillId="2" borderId="7" xfId="0" applyFont="1" applyFill="1" applyBorder="1" applyAlignment="1" applyProtection="1">
      <alignment horizontal="center"/>
      <protection hidden="1"/>
    </xf>
    <xf numFmtId="0" fontId="41" fillId="2" borderId="8" xfId="0" applyFont="1" applyFill="1" applyBorder="1" applyAlignment="1" applyProtection="1">
      <alignment horizontal="center"/>
      <protection hidden="1"/>
    </xf>
    <xf numFmtId="0" fontId="41" fillId="2" borderId="9" xfId="0" applyFont="1" applyFill="1" applyBorder="1" applyAlignment="1" applyProtection="1">
      <alignment horizontal="center"/>
      <protection hidden="1"/>
    </xf>
    <xf numFmtId="0" fontId="0" fillId="2" borderId="12" xfId="0" applyFont="1" applyFill="1" applyBorder="1" applyAlignment="1" applyProtection="1">
      <alignment horizontal="center" vertical="top" wrapText="1"/>
      <protection hidden="1"/>
    </xf>
    <xf numFmtId="0" fontId="0" fillId="2" borderId="6" xfId="0" applyFont="1" applyFill="1" applyBorder="1" applyAlignment="1" applyProtection="1">
      <alignment horizontal="center" vertical="top" wrapText="1"/>
      <protection hidden="1"/>
    </xf>
    <xf numFmtId="0" fontId="0" fillId="2" borderId="13" xfId="0" applyFont="1" applyFill="1" applyBorder="1" applyAlignment="1" applyProtection="1">
      <alignment horizontal="center" vertical="top" wrapText="1"/>
      <protection hidden="1"/>
    </xf>
    <xf numFmtId="1" fontId="42" fillId="0" borderId="0" xfId="0" applyNumberFormat="1" applyFont="1" applyBorder="1" applyAlignment="1" applyProtection="1">
      <alignment horizontal="center"/>
      <protection hidden="1"/>
    </xf>
    <xf numFmtId="0" fontId="42" fillId="0" borderId="0" xfId="0" applyFont="1" applyBorder="1" applyAlignment="1" applyProtection="1">
      <alignment horizontal="center"/>
      <protection hidden="1"/>
    </xf>
    <xf numFmtId="0" fontId="42" fillId="0" borderId="0" xfId="0" applyFont="1" applyAlignment="1" applyProtection="1">
      <alignment horizontal="center"/>
      <protection hidden="1"/>
    </xf>
    <xf numFmtId="0" fontId="0" fillId="6" borderId="2" xfId="0" applyFont="1" applyFill="1" applyBorder="1" applyAlignment="1" applyProtection="1">
      <protection hidden="1"/>
    </xf>
    <xf numFmtId="0" fontId="0" fillId="6" borderId="2" xfId="0" applyFill="1" applyBorder="1" applyAlignment="1" applyProtection="1">
      <protection hidden="1"/>
    </xf>
  </cellXfs>
  <cellStyles count="28">
    <cellStyle name="Comma" xfId="15"/>
    <cellStyle name="Comma [0]" xfId="16"/>
    <cellStyle name="Currency" xfId="17"/>
    <cellStyle name="Currency [0]" xfId="18"/>
    <cellStyle name="Dezimal 2" xfId="5"/>
    <cellStyle name="Dezimal 2 2" xfId="6"/>
    <cellStyle name="Dezimal 2 3" xfId="7"/>
    <cellStyle name="Komma" xfId="1" builtinId="3"/>
    <cellStyle name="Komma 2" xfId="8"/>
    <cellStyle name="Link" xfId="24" builtinId="8"/>
    <cellStyle name="Normal" xfId="14"/>
    <cellStyle name="Normal 3" xfId="25"/>
    <cellStyle name="Percent" xfId="19"/>
    <cellStyle name="Prozent" xfId="2" builtinId="5"/>
    <cellStyle name="Prozent 2" xfId="9"/>
    <cellStyle name="Standard" xfId="0" builtinId="0"/>
    <cellStyle name="Standard 2" xfId="3"/>
    <cellStyle name="Standard 2 2" xfId="20"/>
    <cellStyle name="Standard 2 2 2" xfId="27"/>
    <cellStyle name="Standard 3" xfId="10"/>
    <cellStyle name="Standard 3 2" xfId="11"/>
    <cellStyle name="Standard 4" xfId="12"/>
    <cellStyle name="Standard 5" xfId="13"/>
    <cellStyle name="Standard 5 2" xfId="21"/>
    <cellStyle name="Standard 5 5" xfId="22"/>
    <cellStyle name="Standard 6" xfId="4"/>
    <cellStyle name="Standard 6 3" xfId="26"/>
    <cellStyle name="Standard 9" xfId="23"/>
  </cellStyles>
  <dxfs count="17">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74</xdr:row>
      <xdr:rowOff>19050</xdr:rowOff>
    </xdr:from>
    <xdr:to>
      <xdr:col>10</xdr:col>
      <xdr:colOff>9525</xdr:colOff>
      <xdr:row>75</xdr:row>
      <xdr:rowOff>9525</xdr:rowOff>
    </xdr:to>
    <xdr:pic>
      <xdr:nvPicPr>
        <xdr:cNvPr id="2" name="Grafik 1"/>
        <xdr:cNvPicPr>
          <a:picLocks noChangeAspect="1" noChangeArrowheads="1"/>
        </xdr:cNvPicPr>
      </xdr:nvPicPr>
      <xdr:blipFill>
        <a:blip xmlns:r="http://schemas.openxmlformats.org/officeDocument/2006/relationships" r:embed="rId1"/>
        <a:stretch>
          <a:fillRect/>
        </a:stretch>
      </xdr:blipFill>
      <xdr:spPr bwMode="auto">
        <a:xfrm>
          <a:off x="4371975" y="15030450"/>
          <a:ext cx="3514725" cy="171450"/>
        </a:xfrm>
        <a:prstGeom prst="rect">
          <a:avLst/>
        </a:prstGeom>
        <a:noFill/>
      </xdr:spPr>
    </xdr:pic>
    <xdr:clientData/>
  </xdr:twoCellAnchor>
  <xdr:twoCellAnchor editAs="absolute">
    <xdr:from>
      <xdr:col>8</xdr:col>
      <xdr:colOff>0</xdr:colOff>
      <xdr:row>56</xdr:row>
      <xdr:rowOff>247650</xdr:rowOff>
    </xdr:from>
    <xdr:to>
      <xdr:col>10</xdr:col>
      <xdr:colOff>9525</xdr:colOff>
      <xdr:row>57</xdr:row>
      <xdr:rowOff>19050</xdr:rowOff>
    </xdr:to>
    <xdr:pic>
      <xdr:nvPicPr>
        <xdr:cNvPr id="3" name="Grafik 2"/>
        <xdr:cNvPicPr>
          <a:picLocks noChangeAspect="1" noChangeArrowheads="1"/>
        </xdr:cNvPicPr>
      </xdr:nvPicPr>
      <xdr:blipFill>
        <a:blip xmlns:r="http://schemas.openxmlformats.org/officeDocument/2006/relationships" r:embed="rId1"/>
        <a:stretch>
          <a:fillRect/>
        </a:stretch>
      </xdr:blipFill>
      <xdr:spPr bwMode="auto">
        <a:xfrm>
          <a:off x="4371975" y="11925300"/>
          <a:ext cx="3514725" cy="171450"/>
        </a:xfrm>
        <a:prstGeom prst="rect">
          <a:avLst/>
        </a:prstGeom>
        <a:noFill/>
      </xdr:spPr>
    </xdr:pic>
    <xdr:clientData/>
  </xdr:twoCellAnchor>
  <xdr:twoCellAnchor editAs="absolute">
    <xdr:from>
      <xdr:col>8</xdr:col>
      <xdr:colOff>0</xdr:colOff>
      <xdr:row>86</xdr:row>
      <xdr:rowOff>19050</xdr:rowOff>
    </xdr:from>
    <xdr:to>
      <xdr:col>10</xdr:col>
      <xdr:colOff>9525</xdr:colOff>
      <xdr:row>88</xdr:row>
      <xdr:rowOff>38100</xdr:rowOff>
    </xdr:to>
    <xdr:pic>
      <xdr:nvPicPr>
        <xdr:cNvPr id="4" name="Grafik 3"/>
        <xdr:cNvPicPr>
          <a:picLocks noChangeAspect="1" noChangeArrowheads="1"/>
        </xdr:cNvPicPr>
      </xdr:nvPicPr>
      <xdr:blipFill>
        <a:blip xmlns:r="http://schemas.openxmlformats.org/officeDocument/2006/relationships" r:embed="rId1"/>
        <a:stretch>
          <a:fillRect/>
        </a:stretch>
      </xdr:blipFill>
      <xdr:spPr bwMode="auto">
        <a:xfrm>
          <a:off x="4371975" y="16725900"/>
          <a:ext cx="3514725" cy="171450"/>
        </a:xfrm>
        <a:prstGeom prst="rect">
          <a:avLst/>
        </a:prstGeom>
        <a:noFill/>
      </xdr:spPr>
    </xdr:pic>
    <xdr:clientData/>
  </xdr:twoCellAnchor>
  <xdr:twoCellAnchor editAs="absolute">
    <xdr:from>
      <xdr:col>8</xdr:col>
      <xdr:colOff>0</xdr:colOff>
      <xdr:row>31</xdr:row>
      <xdr:rowOff>38100</xdr:rowOff>
    </xdr:from>
    <xdr:to>
      <xdr:col>10</xdr:col>
      <xdr:colOff>9525</xdr:colOff>
      <xdr:row>31</xdr:row>
      <xdr:rowOff>209550</xdr:rowOff>
    </xdr:to>
    <xdr:pic>
      <xdr:nvPicPr>
        <xdr:cNvPr id="5" name="Grafik 4"/>
        <xdr:cNvPicPr>
          <a:picLocks noChangeAspect="1" noChangeArrowheads="1"/>
        </xdr:cNvPicPr>
      </xdr:nvPicPr>
      <xdr:blipFill>
        <a:blip xmlns:r="http://schemas.openxmlformats.org/officeDocument/2006/relationships" r:embed="rId1"/>
        <a:stretch>
          <a:fillRect/>
        </a:stretch>
      </xdr:blipFill>
      <xdr:spPr bwMode="auto">
        <a:xfrm>
          <a:off x="4371975" y="7077075"/>
          <a:ext cx="3514725" cy="171450"/>
        </a:xfrm>
        <a:prstGeom prst="rect">
          <a:avLst/>
        </a:prstGeom>
        <a:noFill/>
      </xdr:spPr>
    </xdr:pic>
    <xdr:clientData/>
  </xdr:twoCellAnchor>
  <xdr:twoCellAnchor editAs="absolute">
    <xdr:from>
      <xdr:col>8</xdr:col>
      <xdr:colOff>0</xdr:colOff>
      <xdr:row>101</xdr:row>
      <xdr:rowOff>19050</xdr:rowOff>
    </xdr:from>
    <xdr:to>
      <xdr:col>10</xdr:col>
      <xdr:colOff>9525</xdr:colOff>
      <xdr:row>102</xdr:row>
      <xdr:rowOff>19917</xdr:rowOff>
    </xdr:to>
    <xdr:pic>
      <xdr:nvPicPr>
        <xdr:cNvPr id="6" name="Grafik 5"/>
        <xdr:cNvPicPr>
          <a:picLocks noChangeAspect="1"/>
        </xdr:cNvPicPr>
      </xdr:nvPicPr>
      <xdr:blipFill>
        <a:blip xmlns:r="http://schemas.openxmlformats.org/officeDocument/2006/relationships" r:embed="rId1"/>
        <a:stretch>
          <a:fillRect/>
        </a:stretch>
      </xdr:blipFill>
      <xdr:spPr bwMode="auto">
        <a:xfrm>
          <a:off x="4371975" y="19040475"/>
          <a:ext cx="3514725" cy="191367"/>
        </a:xfrm>
        <a:prstGeom prst="rect">
          <a:avLst/>
        </a:prstGeom>
        <a:noFill/>
      </xdr:spPr>
    </xdr:pic>
    <xdr:clientData/>
  </xdr:twoCellAnchor>
  <xdr:twoCellAnchor editAs="absolute">
    <xdr:from>
      <xdr:col>8</xdr:col>
      <xdr:colOff>0</xdr:colOff>
      <xdr:row>95</xdr:row>
      <xdr:rowOff>19050</xdr:rowOff>
    </xdr:from>
    <xdr:to>
      <xdr:col>10</xdr:col>
      <xdr:colOff>9525</xdr:colOff>
      <xdr:row>96</xdr:row>
      <xdr:rowOff>2598</xdr:rowOff>
    </xdr:to>
    <xdr:pic>
      <xdr:nvPicPr>
        <xdr:cNvPr id="7" name="Grafik 6"/>
        <xdr:cNvPicPr>
          <a:picLocks noChangeAspect="1"/>
        </xdr:cNvPicPr>
      </xdr:nvPicPr>
      <xdr:blipFill>
        <a:blip xmlns:r="http://schemas.openxmlformats.org/officeDocument/2006/relationships" r:embed="rId1"/>
        <a:stretch>
          <a:fillRect/>
        </a:stretch>
      </xdr:blipFill>
      <xdr:spPr bwMode="auto">
        <a:xfrm>
          <a:off x="4371975" y="17897475"/>
          <a:ext cx="3514725" cy="17404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T447"/>
  <sheetViews>
    <sheetView showGridLines="0" tabSelected="1" zoomScaleNormal="100" zoomScaleSheetLayoutView="100" workbookViewId="0">
      <selection sqref="A1:Q1"/>
    </sheetView>
  </sheetViews>
  <sheetFormatPr baseColWidth="10" defaultColWidth="11.5703125" defaultRowHeight="12.75" x14ac:dyDescent="0.2"/>
  <cols>
    <col min="1" max="12" width="5.5703125" style="7" customWidth="1"/>
    <col min="13" max="13" width="6.28515625" style="7" customWidth="1"/>
    <col min="14" max="16" width="5.5703125" style="7" customWidth="1"/>
    <col min="17" max="17" width="6.42578125" style="7" customWidth="1"/>
    <col min="18" max="19" width="11.5703125" style="7"/>
    <col min="20" max="20" width="0" style="7" hidden="1" customWidth="1"/>
    <col min="21" max="16384" width="11.5703125" style="7"/>
  </cols>
  <sheetData>
    <row r="1" spans="1:17" ht="29.25" customHeight="1" x14ac:dyDescent="0.3">
      <c r="A1" s="550" t="s">
        <v>0</v>
      </c>
      <c r="B1" s="551"/>
      <c r="C1" s="551"/>
      <c r="D1" s="551"/>
      <c r="E1" s="551"/>
      <c r="F1" s="551"/>
      <c r="G1" s="551"/>
      <c r="H1" s="551"/>
      <c r="I1" s="551"/>
      <c r="J1" s="551"/>
      <c r="K1" s="551"/>
      <c r="L1" s="551"/>
      <c r="M1" s="551"/>
      <c r="N1" s="551"/>
      <c r="O1" s="551"/>
      <c r="P1" s="551"/>
      <c r="Q1" s="552"/>
    </row>
    <row r="2" spans="1:17" ht="27.75" customHeight="1" x14ac:dyDescent="0.2">
      <c r="A2" s="553" t="s">
        <v>284</v>
      </c>
      <c r="B2" s="554"/>
      <c r="C2" s="554"/>
      <c r="D2" s="554"/>
      <c r="E2" s="554"/>
      <c r="F2" s="554"/>
      <c r="G2" s="554"/>
      <c r="H2" s="554"/>
      <c r="I2" s="554"/>
      <c r="J2" s="554"/>
      <c r="K2" s="554"/>
      <c r="L2" s="554"/>
      <c r="M2" s="554"/>
      <c r="N2" s="554"/>
      <c r="O2" s="554"/>
      <c r="P2" s="554"/>
      <c r="Q2" s="555"/>
    </row>
    <row r="3" spans="1:17" ht="14.25" customHeight="1" x14ac:dyDescent="0.2">
      <c r="A3" s="556" t="s">
        <v>1</v>
      </c>
      <c r="B3" s="556"/>
      <c r="C3" s="556"/>
      <c r="D3" s="556"/>
      <c r="E3" s="556"/>
      <c r="F3" s="556"/>
      <c r="G3" s="556"/>
      <c r="H3" s="556"/>
      <c r="I3" s="556"/>
      <c r="J3" s="556"/>
      <c r="K3" s="556"/>
      <c r="L3" s="556"/>
      <c r="M3" s="556"/>
      <c r="N3" s="556"/>
      <c r="O3" s="556"/>
      <c r="P3" s="556"/>
      <c r="Q3" s="556"/>
    </row>
    <row r="4" spans="1:17" s="1" customFormat="1" ht="9.9499999999999993" customHeight="1" x14ac:dyDescent="0.2">
      <c r="A4" s="14"/>
      <c r="B4" s="14"/>
      <c r="C4" s="14"/>
      <c r="D4" s="14"/>
      <c r="E4" s="14"/>
      <c r="F4" s="204"/>
      <c r="G4" s="14"/>
      <c r="H4" s="14"/>
      <c r="I4" s="14"/>
      <c r="J4" s="14"/>
      <c r="K4" s="14"/>
      <c r="L4" s="14"/>
      <c r="M4" s="14"/>
      <c r="N4" s="14"/>
      <c r="O4" s="14"/>
      <c r="P4" s="14"/>
      <c r="Q4" s="14"/>
    </row>
    <row r="5" spans="1:17" s="1" customFormat="1" ht="15" x14ac:dyDescent="0.25">
      <c r="A5" s="5" t="s">
        <v>2</v>
      </c>
    </row>
    <row r="6" spans="1:17" s="1" customFormat="1" ht="5.25" customHeight="1" x14ac:dyDescent="0.2">
      <c r="M6" s="2"/>
    </row>
    <row r="7" spans="1:17" s="1" customFormat="1" ht="14.25" x14ac:dyDescent="0.2">
      <c r="A7" s="15" t="s">
        <v>4</v>
      </c>
      <c r="B7" s="15"/>
      <c r="C7" s="15"/>
      <c r="D7" s="15"/>
      <c r="E7" s="16"/>
      <c r="F7" s="536"/>
      <c r="G7" s="536"/>
      <c r="H7" s="536"/>
      <c r="I7" s="536"/>
      <c r="J7" s="2"/>
      <c r="K7" s="15" t="s">
        <v>3</v>
      </c>
      <c r="M7" s="2"/>
      <c r="N7" s="537"/>
      <c r="O7" s="537"/>
      <c r="P7" s="537"/>
      <c r="Q7" s="537"/>
    </row>
    <row r="8" spans="1:17" s="2" customFormat="1" ht="6" customHeight="1" x14ac:dyDescent="0.2"/>
    <row r="9" spans="1:17" s="1" customFormat="1" ht="14.25" x14ac:dyDescent="0.2">
      <c r="A9" s="1" t="s">
        <v>5</v>
      </c>
      <c r="E9" s="16"/>
      <c r="F9" s="536"/>
      <c r="G9" s="536"/>
      <c r="H9" s="536"/>
      <c r="I9" s="536"/>
      <c r="J9" s="2"/>
      <c r="K9" s="1" t="s">
        <v>6</v>
      </c>
      <c r="M9" s="2"/>
      <c r="N9" s="537"/>
      <c r="O9" s="537"/>
      <c r="P9" s="537"/>
      <c r="Q9" s="537"/>
    </row>
    <row r="10" spans="1:17" s="2" customFormat="1" ht="6" customHeight="1" x14ac:dyDescent="0.2"/>
    <row r="11" spans="1:17" s="1" customFormat="1" ht="14.25" x14ac:dyDescent="0.2">
      <c r="A11" s="1" t="s">
        <v>7</v>
      </c>
      <c r="E11" s="16"/>
      <c r="F11" s="537"/>
      <c r="G11" s="537"/>
      <c r="H11" s="537"/>
      <c r="I11" s="537"/>
      <c r="J11" s="2"/>
      <c r="K11" s="1" t="s">
        <v>8</v>
      </c>
      <c r="L11" s="17"/>
      <c r="M11" s="18"/>
      <c r="N11" s="321"/>
      <c r="O11" s="19" t="s">
        <v>9</v>
      </c>
      <c r="P11" s="19"/>
      <c r="Q11" s="19"/>
    </row>
    <row r="12" spans="1:17" s="2" customFormat="1" ht="6" customHeight="1" x14ac:dyDescent="0.2"/>
    <row r="13" spans="1:17" s="1" customFormat="1" ht="14.25" x14ac:dyDescent="0.2">
      <c r="A13" s="1" t="s">
        <v>10</v>
      </c>
      <c r="E13" s="16"/>
      <c r="F13" s="537"/>
      <c r="G13" s="537"/>
      <c r="H13" s="537"/>
      <c r="I13" s="537"/>
      <c r="J13" s="2"/>
      <c r="K13" s="1" t="s">
        <v>11</v>
      </c>
      <c r="M13" s="2"/>
      <c r="N13" s="321"/>
      <c r="O13" s="20" t="s">
        <v>9</v>
      </c>
      <c r="P13" s="21"/>
      <c r="Q13" s="21"/>
    </row>
    <row r="14" spans="1:17" s="2" customFormat="1" ht="6" customHeight="1" x14ac:dyDescent="0.2">
      <c r="E14" s="21"/>
      <c r="F14" s="22"/>
      <c r="G14" s="22"/>
      <c r="H14" s="22"/>
      <c r="I14" s="22"/>
      <c r="J14" s="22"/>
      <c r="K14" s="22"/>
      <c r="L14" s="22"/>
      <c r="M14" s="22"/>
      <c r="N14" s="22"/>
      <c r="O14" s="22"/>
      <c r="P14" s="22"/>
      <c r="Q14" s="22"/>
    </row>
    <row r="15" spans="1:17" s="3" customFormat="1" ht="15" customHeight="1" x14ac:dyDescent="0.2">
      <c r="A15" s="1" t="s">
        <v>12</v>
      </c>
      <c r="B15" s="1"/>
      <c r="C15" s="1"/>
      <c r="D15" s="1"/>
      <c r="E15" s="16"/>
      <c r="F15" s="537"/>
      <c r="G15" s="537"/>
      <c r="H15" s="537"/>
      <c r="I15" s="537"/>
      <c r="J15" s="21"/>
      <c r="K15" s="23" t="s">
        <v>13</v>
      </c>
      <c r="L15" s="24"/>
      <c r="M15" s="20"/>
      <c r="N15" s="537"/>
      <c r="O15" s="537"/>
      <c r="P15" s="537"/>
      <c r="Q15" s="537"/>
    </row>
    <row r="16" spans="1:17" s="2" customFormat="1" ht="6" customHeight="1" x14ac:dyDescent="0.2">
      <c r="E16" s="21"/>
      <c r="F16" s="25"/>
      <c r="G16" s="25"/>
      <c r="H16" s="21"/>
      <c r="M16" s="26"/>
      <c r="N16" s="27"/>
      <c r="O16" s="27"/>
      <c r="P16" s="26"/>
      <c r="Q16" s="26"/>
    </row>
    <row r="17" spans="1:17" s="3" customFormat="1" ht="15" customHeight="1" x14ac:dyDescent="0.2">
      <c r="A17" s="1" t="s">
        <v>182</v>
      </c>
      <c r="B17" s="1"/>
      <c r="C17" s="1"/>
      <c r="D17" s="1"/>
      <c r="E17" s="317"/>
      <c r="F17" s="537"/>
      <c r="G17" s="537"/>
      <c r="H17" s="537"/>
      <c r="I17" s="537"/>
      <c r="J17" s="21"/>
      <c r="K17" s="23" t="s">
        <v>183</v>
      </c>
      <c r="L17" s="316"/>
      <c r="M17" s="315"/>
      <c r="N17" s="537"/>
      <c r="O17" s="537"/>
      <c r="P17" s="537"/>
      <c r="Q17" s="537"/>
    </row>
    <row r="18" spans="1:17" s="2" customFormat="1" ht="6" customHeight="1" x14ac:dyDescent="0.2">
      <c r="E18" s="21"/>
      <c r="F18" s="25"/>
      <c r="G18" s="25"/>
      <c r="H18" s="21"/>
      <c r="M18" s="26"/>
      <c r="N18" s="27"/>
      <c r="O18" s="27"/>
      <c r="P18" s="26"/>
      <c r="Q18" s="26"/>
    </row>
    <row r="19" spans="1:17" s="1" customFormat="1" ht="14.25" x14ac:dyDescent="0.2">
      <c r="A19" s="1" t="s">
        <v>14</v>
      </c>
      <c r="E19" s="16"/>
      <c r="F19" s="537"/>
      <c r="G19" s="537"/>
      <c r="H19" s="537"/>
      <c r="I19" s="537"/>
      <c r="J19" s="28" t="s">
        <v>15</v>
      </c>
      <c r="M19" s="2"/>
      <c r="N19" s="537"/>
      <c r="O19" s="537"/>
      <c r="P19" s="537"/>
      <c r="Q19" s="537"/>
    </row>
    <row r="20" spans="1:17" s="2" customFormat="1" ht="6" customHeight="1" x14ac:dyDescent="0.2">
      <c r="E20" s="21"/>
      <c r="F20" s="25"/>
      <c r="G20" s="25"/>
      <c r="H20" s="21"/>
      <c r="M20" s="26"/>
      <c r="N20" s="27"/>
      <c r="O20" s="27"/>
      <c r="P20" s="26"/>
      <c r="Q20" s="26"/>
    </row>
    <row r="21" spans="1:17" s="1" customFormat="1" ht="14.25" x14ac:dyDescent="0.2">
      <c r="A21" s="563" t="s">
        <v>16</v>
      </c>
      <c r="B21" s="563"/>
      <c r="C21" s="563"/>
      <c r="F21" s="564"/>
      <c r="G21" s="564"/>
      <c r="H21" s="564"/>
      <c r="I21" s="564"/>
      <c r="J21" s="29"/>
      <c r="K21" s="28" t="s">
        <v>17</v>
      </c>
      <c r="L21" s="28"/>
      <c r="M21" s="30"/>
      <c r="N21" s="536"/>
      <c r="O21" s="537"/>
      <c r="P21" s="537"/>
      <c r="Q21" s="546"/>
    </row>
    <row r="22" spans="1:17" s="2" customFormat="1" ht="6" customHeight="1" x14ac:dyDescent="0.2">
      <c r="A22" s="31"/>
      <c r="B22" s="31"/>
      <c r="C22" s="31"/>
      <c r="D22" s="32"/>
      <c r="I22" s="33"/>
      <c r="J22" s="33"/>
      <c r="M22" s="26"/>
      <c r="N22" s="27"/>
      <c r="O22" s="27"/>
      <c r="P22" s="26"/>
      <c r="Q22" s="26"/>
    </row>
    <row r="23" spans="1:17" s="1" customFormat="1" ht="14.25" x14ac:dyDescent="0.2">
      <c r="A23" s="1" t="s">
        <v>18</v>
      </c>
      <c r="E23" s="16"/>
      <c r="F23" s="536"/>
      <c r="G23" s="537"/>
      <c r="H23" s="537"/>
      <c r="I23" s="28"/>
      <c r="J23" s="30" t="s">
        <v>220</v>
      </c>
      <c r="M23" s="26"/>
      <c r="N23" s="536"/>
      <c r="O23" s="536"/>
      <c r="P23" s="536"/>
      <c r="Q23" s="547"/>
    </row>
    <row r="24" spans="1:17" s="2" customFormat="1" ht="6" customHeight="1" x14ac:dyDescent="0.2">
      <c r="E24" s="21"/>
      <c r="F24" s="25"/>
      <c r="G24" s="25"/>
      <c r="H24" s="21"/>
      <c r="M24" s="26"/>
      <c r="N24" s="27"/>
      <c r="O24" s="27"/>
      <c r="P24" s="26"/>
      <c r="Q24" s="26"/>
    </row>
    <row r="25" spans="1:17" s="1" customFormat="1" ht="14.25" x14ac:dyDescent="0.2">
      <c r="A25" s="28" t="s">
        <v>19</v>
      </c>
      <c r="E25" s="16"/>
      <c r="F25" s="537"/>
      <c r="G25" s="537"/>
      <c r="H25" s="537"/>
      <c r="I25" s="537"/>
      <c r="J25" s="537"/>
      <c r="K25" s="537"/>
      <c r="M25" s="26"/>
      <c r="N25" s="2"/>
      <c r="O25" s="2"/>
      <c r="P25" s="26"/>
      <c r="Q25" s="26"/>
    </row>
    <row r="26" spans="1:17" s="2" customFormat="1" ht="6" customHeight="1" x14ac:dyDescent="0.2">
      <c r="E26" s="21"/>
      <c r="F26" s="25"/>
      <c r="G26" s="25"/>
      <c r="H26" s="21"/>
      <c r="M26" s="26"/>
      <c r="N26" s="27"/>
      <c r="O26" s="27"/>
      <c r="P26" s="26"/>
      <c r="Q26" s="26"/>
    </row>
    <row r="27" spans="1:17" s="1" customFormat="1" ht="14.25" x14ac:dyDescent="0.2">
      <c r="A27" s="1" t="s">
        <v>20</v>
      </c>
      <c r="E27" s="16"/>
      <c r="F27" s="537"/>
      <c r="G27" s="537"/>
      <c r="H27" s="537"/>
      <c r="I27" s="537"/>
      <c r="J27" s="537"/>
      <c r="K27" s="537"/>
      <c r="L27" s="537"/>
      <c r="M27" s="537"/>
      <c r="N27" s="537"/>
      <c r="O27" s="537"/>
      <c r="P27" s="537"/>
      <c r="Q27" s="537"/>
    </row>
    <row r="28" spans="1:17" s="2" customFormat="1" ht="6" customHeight="1" x14ac:dyDescent="0.2">
      <c r="E28" s="21"/>
      <c r="F28" s="21"/>
      <c r="G28" s="21"/>
      <c r="H28" s="21"/>
      <c r="M28" s="34"/>
      <c r="N28" s="34"/>
      <c r="O28" s="34"/>
      <c r="P28" s="34"/>
      <c r="Q28" s="34"/>
    </row>
    <row r="29" spans="1:17" s="1" customFormat="1" ht="15" customHeight="1" x14ac:dyDescent="0.2">
      <c r="A29" s="1" t="s">
        <v>221</v>
      </c>
      <c r="E29" s="16"/>
      <c r="F29" s="534"/>
      <c r="G29" s="534"/>
      <c r="H29" s="534"/>
      <c r="I29" s="534"/>
      <c r="J29" s="534"/>
      <c r="K29" s="534"/>
      <c r="L29" s="534"/>
      <c r="M29" s="534"/>
      <c r="N29" s="534"/>
      <c r="O29" s="534"/>
      <c r="P29" s="534"/>
      <c r="Q29" s="534"/>
    </row>
    <row r="30" spans="1:17" s="2" customFormat="1" ht="9.9499999999999993" customHeight="1" x14ac:dyDescent="0.2">
      <c r="E30" s="21"/>
      <c r="F30" s="30"/>
      <c r="G30" s="30"/>
      <c r="H30" s="30"/>
      <c r="I30" s="30"/>
      <c r="J30" s="30"/>
      <c r="K30" s="30"/>
      <c r="L30" s="30"/>
      <c r="M30" s="30"/>
      <c r="N30" s="30"/>
      <c r="O30" s="30"/>
      <c r="P30" s="30"/>
      <c r="Q30" s="30"/>
    </row>
    <row r="31" spans="1:17" s="3" customFormat="1" ht="14.25" customHeight="1" x14ac:dyDescent="0.25">
      <c r="A31" s="5" t="s">
        <v>21</v>
      </c>
      <c r="B31" s="1"/>
      <c r="C31" s="2"/>
      <c r="D31" s="2"/>
      <c r="E31" s="2"/>
      <c r="F31" s="2"/>
      <c r="G31" s="2"/>
      <c r="H31" s="35"/>
      <c r="I31" s="35"/>
      <c r="J31" s="36"/>
      <c r="K31" s="35"/>
      <c r="L31" s="35"/>
      <c r="M31" s="35"/>
      <c r="N31" s="35"/>
      <c r="O31" s="35"/>
      <c r="P31" s="37"/>
      <c r="Q31" s="38"/>
    </row>
    <row r="32" spans="1:17" s="1" customFormat="1" ht="6" customHeight="1" x14ac:dyDescent="0.2">
      <c r="C32" s="2"/>
      <c r="D32" s="2"/>
      <c r="E32" s="2"/>
      <c r="F32" s="2"/>
      <c r="G32" s="2"/>
      <c r="H32" s="2"/>
      <c r="I32" s="2"/>
      <c r="J32" s="2"/>
      <c r="K32" s="2"/>
      <c r="L32" s="2"/>
      <c r="M32" s="2"/>
      <c r="N32" s="2"/>
      <c r="O32" s="2"/>
      <c r="P32" s="2"/>
      <c r="Q32" s="2"/>
    </row>
    <row r="33" spans="1:17" s="1" customFormat="1" ht="14.25" customHeight="1" x14ac:dyDescent="0.2">
      <c r="A33" s="1" t="s">
        <v>22</v>
      </c>
      <c r="C33" s="15"/>
      <c r="D33" s="36"/>
      <c r="E33" s="35"/>
      <c r="F33" s="534"/>
      <c r="G33" s="534"/>
      <c r="H33" s="534"/>
      <c r="I33" s="534"/>
      <c r="J33" s="534"/>
      <c r="K33" s="534"/>
      <c r="L33" s="534"/>
      <c r="M33" s="534"/>
      <c r="N33" s="534"/>
      <c r="O33" s="534"/>
      <c r="P33" s="534"/>
      <c r="Q33" s="534"/>
    </row>
    <row r="34" spans="1:17" s="1" customFormat="1" ht="6" customHeight="1" x14ac:dyDescent="0.2">
      <c r="D34" s="2"/>
      <c r="E34" s="2"/>
    </row>
    <row r="35" spans="1:17" s="1" customFormat="1" ht="14.25" customHeight="1" x14ac:dyDescent="0.2">
      <c r="C35" s="15"/>
      <c r="D35" s="36"/>
      <c r="E35" s="35"/>
      <c r="F35" s="534"/>
      <c r="G35" s="534"/>
      <c r="H35" s="534"/>
      <c r="I35" s="534"/>
      <c r="J35" s="534"/>
      <c r="K35" s="534"/>
      <c r="L35" s="534"/>
      <c r="M35" s="534"/>
      <c r="N35" s="534"/>
      <c r="O35" s="534"/>
      <c r="P35" s="534"/>
      <c r="Q35" s="534"/>
    </row>
    <row r="36" spans="1:17" s="2" customFormat="1" ht="9.9499999999999993" customHeight="1" x14ac:dyDescent="0.2">
      <c r="C36" s="35"/>
      <c r="D36" s="36"/>
      <c r="E36" s="35"/>
      <c r="F36" s="30"/>
      <c r="G36" s="30"/>
      <c r="H36" s="30"/>
      <c r="I36" s="30"/>
      <c r="J36" s="30"/>
      <c r="K36" s="30"/>
      <c r="L36" s="30"/>
      <c r="M36" s="30"/>
      <c r="N36" s="30"/>
      <c r="O36" s="30"/>
      <c r="P36" s="30"/>
      <c r="Q36" s="30"/>
    </row>
    <row r="37" spans="1:17" s="3" customFormat="1" ht="15" x14ac:dyDescent="0.25">
      <c r="A37" s="5" t="s">
        <v>23</v>
      </c>
      <c r="B37" s="2"/>
      <c r="C37" s="29" t="s">
        <v>24</v>
      </c>
      <c r="D37" s="2"/>
      <c r="E37" s="30"/>
      <c r="F37" s="30"/>
      <c r="G37" s="30"/>
      <c r="H37" s="30"/>
      <c r="I37" s="2"/>
      <c r="J37" s="2"/>
      <c r="K37" s="2"/>
      <c r="L37" s="30"/>
      <c r="M37" s="30"/>
      <c r="N37" s="30"/>
      <c r="O37" s="30"/>
      <c r="P37" s="30"/>
      <c r="Q37" s="2"/>
    </row>
    <row r="38" spans="1:17" s="1" customFormat="1" ht="6.75" customHeight="1" x14ac:dyDescent="0.2">
      <c r="B38" s="29"/>
      <c r="C38" s="39"/>
      <c r="D38" s="39"/>
      <c r="E38" s="39"/>
      <c r="F38" s="39"/>
      <c r="G38" s="39"/>
      <c r="H38" s="39"/>
      <c r="I38" s="39"/>
      <c r="J38" s="39"/>
      <c r="K38" s="39"/>
      <c r="L38" s="39"/>
      <c r="N38" s="39"/>
      <c r="O38" s="39"/>
      <c r="Q38" s="29"/>
    </row>
    <row r="39" spans="1:17" s="1" customFormat="1" ht="14.25" x14ac:dyDescent="0.2">
      <c r="A39" s="29" t="s">
        <v>4</v>
      </c>
      <c r="B39" s="29"/>
      <c r="C39" s="537"/>
      <c r="D39" s="537"/>
      <c r="E39" s="537"/>
      <c r="F39" s="537"/>
      <c r="G39" s="537"/>
      <c r="H39" s="537"/>
      <c r="I39" s="21"/>
      <c r="J39" s="2" t="s">
        <v>3</v>
      </c>
      <c r="K39" s="2"/>
      <c r="M39" s="537"/>
      <c r="N39" s="537"/>
      <c r="O39" s="537"/>
      <c r="P39" s="537"/>
      <c r="Q39" s="537"/>
    </row>
    <row r="40" spans="1:17" s="3" customFormat="1" ht="5.25" customHeight="1" x14ac:dyDescent="0.2">
      <c r="A40" s="29"/>
      <c r="B40" s="29"/>
      <c r="C40" s="21"/>
      <c r="D40" s="21"/>
      <c r="E40" s="21"/>
      <c r="F40" s="21"/>
      <c r="G40" s="21"/>
      <c r="H40" s="21"/>
      <c r="I40" s="21"/>
      <c r="J40" s="21"/>
      <c r="K40" s="21"/>
      <c r="L40" s="29"/>
      <c r="M40" s="2"/>
      <c r="N40" s="21"/>
      <c r="O40" s="29"/>
      <c r="P40" s="2"/>
      <c r="Q40" s="29"/>
    </row>
    <row r="41" spans="1:17" s="1" customFormat="1" ht="14.25" x14ac:dyDescent="0.2">
      <c r="A41" s="29" t="s">
        <v>25</v>
      </c>
      <c r="B41" s="29"/>
      <c r="C41" s="536"/>
      <c r="D41" s="536"/>
      <c r="E41" s="536"/>
      <c r="F41" s="536"/>
      <c r="G41" s="536"/>
      <c r="H41" s="536"/>
      <c r="I41" s="29"/>
      <c r="J41" s="29" t="s">
        <v>10</v>
      </c>
      <c r="K41" s="29"/>
      <c r="M41" s="537"/>
      <c r="N41" s="537"/>
      <c r="O41" s="537"/>
      <c r="P41" s="537"/>
      <c r="Q41" s="537"/>
    </row>
    <row r="42" spans="1:17" s="3" customFormat="1" ht="5.25" customHeight="1" x14ac:dyDescent="0.2">
      <c r="A42" s="29"/>
      <c r="B42" s="29"/>
      <c r="C42" s="21"/>
      <c r="D42" s="21"/>
      <c r="E42" s="21"/>
      <c r="F42" s="21"/>
      <c r="G42" s="21"/>
      <c r="H42" s="21"/>
      <c r="I42" s="21"/>
      <c r="J42" s="21"/>
      <c r="K42" s="21"/>
      <c r="L42" s="29"/>
      <c r="M42" s="2"/>
      <c r="N42" s="21"/>
      <c r="O42" s="29"/>
      <c r="P42" s="2"/>
      <c r="Q42" s="29"/>
    </row>
    <row r="43" spans="1:17" s="1" customFormat="1" ht="14.25" x14ac:dyDescent="0.2">
      <c r="A43" s="29" t="s">
        <v>26</v>
      </c>
      <c r="B43" s="29"/>
      <c r="C43" s="537"/>
      <c r="D43" s="537"/>
      <c r="E43" s="537"/>
      <c r="F43" s="537"/>
      <c r="G43" s="537"/>
      <c r="H43" s="537"/>
      <c r="I43" s="21"/>
      <c r="J43" s="21"/>
      <c r="K43" s="29"/>
      <c r="L43" s="39"/>
      <c r="N43" s="39"/>
      <c r="O43" s="39"/>
      <c r="Q43" s="29"/>
    </row>
    <row r="44" spans="1:17" s="2" customFormat="1" ht="9.9499999999999993" customHeight="1" x14ac:dyDescent="0.2">
      <c r="A44" s="29"/>
      <c r="B44" s="29"/>
      <c r="C44" s="20"/>
      <c r="D44" s="20"/>
      <c r="E44" s="20"/>
      <c r="F44" s="30"/>
      <c r="G44" s="30"/>
      <c r="H44" s="30"/>
      <c r="I44" s="21"/>
      <c r="J44" s="21"/>
      <c r="K44" s="29"/>
      <c r="L44" s="29"/>
      <c r="N44" s="29"/>
      <c r="O44" s="29"/>
      <c r="Q44" s="29"/>
    </row>
    <row r="45" spans="1:17" s="1" customFormat="1" ht="15" x14ac:dyDescent="0.25">
      <c r="A45" s="548" t="s">
        <v>27</v>
      </c>
      <c r="B45" s="548"/>
      <c r="C45" s="39" t="s">
        <v>28</v>
      </c>
      <c r="E45" s="41"/>
      <c r="F45" s="39"/>
      <c r="G45" s="39"/>
      <c r="H45" s="39"/>
      <c r="I45" s="39"/>
      <c r="J45" s="39"/>
      <c r="K45" s="39"/>
      <c r="M45" s="533"/>
      <c r="N45" s="534"/>
      <c r="O45" s="534"/>
      <c r="P45" s="39"/>
      <c r="Q45" s="39"/>
    </row>
    <row r="46" spans="1:17" s="4" customFormat="1" ht="3" customHeight="1" x14ac:dyDescent="0.25">
      <c r="A46" s="42"/>
      <c r="B46" s="42"/>
      <c r="C46" s="43"/>
      <c r="E46" s="44"/>
      <c r="F46" s="43"/>
      <c r="G46" s="43"/>
      <c r="H46" s="43"/>
      <c r="I46" s="43"/>
      <c r="J46" s="43"/>
      <c r="K46" s="43"/>
      <c r="L46" s="45"/>
      <c r="M46" s="45"/>
      <c r="N46" s="45"/>
      <c r="O46" s="46"/>
      <c r="P46" s="43"/>
      <c r="Q46" s="43"/>
    </row>
    <row r="47" spans="1:17" s="1" customFormat="1" ht="14.25" x14ac:dyDescent="0.2">
      <c r="C47" s="28" t="s">
        <v>29</v>
      </c>
      <c r="G47" s="39"/>
      <c r="H47" s="39"/>
      <c r="I47" s="39"/>
      <c r="J47" s="39"/>
      <c r="K47" s="39"/>
      <c r="M47" s="533"/>
      <c r="N47" s="534"/>
      <c r="O47" s="534"/>
      <c r="P47" s="39"/>
      <c r="Q47" s="39"/>
    </row>
    <row r="48" spans="1:17" s="2" customFormat="1" ht="9.9499999999999993" customHeight="1" x14ac:dyDescent="0.2">
      <c r="D48" s="30"/>
      <c r="G48" s="29"/>
      <c r="H48" s="29"/>
      <c r="I48" s="29"/>
      <c r="J48" s="29"/>
      <c r="K48" s="29"/>
      <c r="L48" s="20"/>
      <c r="M48" s="20"/>
      <c r="N48" s="47"/>
      <c r="O48" s="48"/>
      <c r="P48" s="29"/>
      <c r="Q48" s="29"/>
    </row>
    <row r="49" spans="1:17" s="1" customFormat="1" ht="15" x14ac:dyDescent="0.25">
      <c r="A49" s="5" t="s">
        <v>30</v>
      </c>
      <c r="C49" s="1" t="s">
        <v>31</v>
      </c>
    </row>
    <row r="50" spans="1:17" s="1" customFormat="1" ht="6.75" customHeight="1" x14ac:dyDescent="0.25">
      <c r="A50" s="5"/>
    </row>
    <row r="51" spans="1:17" s="1" customFormat="1" ht="14.25" x14ac:dyDescent="0.2">
      <c r="A51" s="39" t="s">
        <v>4</v>
      </c>
      <c r="B51" s="39"/>
      <c r="C51" s="534"/>
      <c r="D51" s="534"/>
      <c r="E51" s="534"/>
      <c r="F51" s="534"/>
      <c r="G51" s="534"/>
      <c r="H51" s="534"/>
      <c r="I51" s="43"/>
      <c r="J51" s="1" t="s">
        <v>3</v>
      </c>
      <c r="M51" s="533"/>
      <c r="N51" s="533"/>
      <c r="O51" s="533"/>
      <c r="P51" s="533"/>
      <c r="Q51" s="533"/>
    </row>
    <row r="52" spans="1:17" s="1" customFormat="1" ht="5.25" customHeight="1" x14ac:dyDescent="0.2">
      <c r="A52" s="49"/>
      <c r="B52" s="49"/>
      <c r="C52" s="43"/>
      <c r="D52" s="43"/>
      <c r="E52" s="43"/>
      <c r="F52" s="43"/>
      <c r="G52" s="43"/>
      <c r="H52" s="43"/>
      <c r="I52" s="43"/>
      <c r="J52" s="43"/>
      <c r="K52" s="43"/>
      <c r="L52" s="49"/>
      <c r="M52" s="3"/>
      <c r="N52" s="43"/>
      <c r="O52" s="49"/>
      <c r="P52" s="3"/>
      <c r="Q52" s="49"/>
    </row>
    <row r="53" spans="1:17" s="1" customFormat="1" ht="14.25" x14ac:dyDescent="0.2">
      <c r="A53" s="39" t="s">
        <v>25</v>
      </c>
      <c r="B53" s="39"/>
      <c r="C53" s="533"/>
      <c r="D53" s="534"/>
      <c r="E53" s="534"/>
      <c r="F53" s="50"/>
      <c r="G53" s="50"/>
      <c r="H53" s="50"/>
      <c r="I53" s="39"/>
      <c r="J53" s="39" t="s">
        <v>10</v>
      </c>
      <c r="K53" s="39"/>
      <c r="M53" s="533"/>
      <c r="N53" s="533"/>
      <c r="O53" s="533"/>
      <c r="P53" s="533"/>
      <c r="Q53" s="533"/>
    </row>
    <row r="54" spans="1:17" s="1" customFormat="1" ht="5.25" customHeight="1" x14ac:dyDescent="0.2">
      <c r="A54" s="49"/>
      <c r="B54" s="49"/>
      <c r="C54" s="49"/>
      <c r="D54" s="43"/>
      <c r="E54" s="50"/>
      <c r="F54" s="50"/>
      <c r="G54" s="50"/>
      <c r="H54" s="50"/>
      <c r="I54" s="49"/>
      <c r="J54" s="49"/>
      <c r="K54" s="49"/>
      <c r="L54" s="43"/>
      <c r="M54" s="43"/>
      <c r="N54" s="49"/>
      <c r="O54" s="43"/>
      <c r="P54" s="43"/>
      <c r="Q54" s="43"/>
    </row>
    <row r="55" spans="1:17" s="1" customFormat="1" ht="15" customHeight="1" x14ac:dyDescent="0.2">
      <c r="A55" s="39" t="s">
        <v>6</v>
      </c>
      <c r="B55" s="39"/>
      <c r="C55" s="534"/>
      <c r="D55" s="534"/>
      <c r="E55" s="534"/>
      <c r="F55" s="534"/>
      <c r="G55" s="534"/>
      <c r="H55" s="534"/>
      <c r="I55" s="43"/>
      <c r="J55" s="43" t="s">
        <v>32</v>
      </c>
      <c r="K55" s="49"/>
      <c r="M55" s="533"/>
      <c r="N55" s="534"/>
      <c r="O55" s="534"/>
      <c r="P55" s="2"/>
      <c r="Q55" s="29"/>
    </row>
    <row r="56" spans="1:17" s="2" customFormat="1" ht="9.9499999999999993" customHeight="1" x14ac:dyDescent="0.2">
      <c r="A56" s="29"/>
      <c r="B56" s="29"/>
      <c r="C56" s="20"/>
      <c r="D56" s="20"/>
      <c r="E56" s="20"/>
      <c r="F56" s="20"/>
      <c r="G56" s="20"/>
      <c r="H56" s="20"/>
      <c r="I56" s="21"/>
      <c r="J56" s="21"/>
      <c r="K56" s="29"/>
      <c r="N56" s="20"/>
      <c r="O56" s="20"/>
      <c r="Q56" s="29"/>
    </row>
    <row r="57" spans="1:17" s="1" customFormat="1" ht="15" customHeight="1" x14ac:dyDescent="0.25">
      <c r="A57" s="5" t="s">
        <v>33</v>
      </c>
      <c r="C57" s="1" t="s">
        <v>34</v>
      </c>
    </row>
    <row r="58" spans="1:17" s="1" customFormat="1" ht="6.75" customHeight="1" x14ac:dyDescent="0.25">
      <c r="A58" s="5"/>
    </row>
    <row r="59" spans="1:17" s="1" customFormat="1" ht="15" customHeight="1" x14ac:dyDescent="0.2">
      <c r="A59" s="39" t="s">
        <v>4</v>
      </c>
      <c r="B59" s="39"/>
      <c r="C59" s="534"/>
      <c r="D59" s="534"/>
      <c r="E59" s="534"/>
      <c r="F59" s="534"/>
      <c r="G59" s="534"/>
      <c r="H59" s="534"/>
      <c r="I59" s="43"/>
      <c r="J59" s="1" t="s">
        <v>3</v>
      </c>
      <c r="M59" s="535"/>
      <c r="N59" s="535"/>
      <c r="O59" s="535"/>
      <c r="P59" s="535"/>
      <c r="Q59" s="535"/>
    </row>
    <row r="60" spans="1:17" s="1" customFormat="1" ht="6" customHeight="1" x14ac:dyDescent="0.2">
      <c r="A60" s="49"/>
      <c r="B60" s="49"/>
      <c r="C60" s="43"/>
      <c r="D60" s="43"/>
      <c r="E60" s="43"/>
      <c r="F60" s="43"/>
      <c r="G60" s="43"/>
      <c r="H60" s="43"/>
      <c r="I60" s="43"/>
      <c r="J60" s="43"/>
      <c r="K60" s="43"/>
      <c r="L60" s="49"/>
      <c r="M60" s="3"/>
      <c r="N60" s="43"/>
      <c r="O60" s="49"/>
      <c r="P60" s="3"/>
      <c r="Q60" s="49"/>
    </row>
    <row r="61" spans="1:17" s="1" customFormat="1" ht="14.25" x14ac:dyDescent="0.2">
      <c r="A61" s="39" t="s">
        <v>35</v>
      </c>
      <c r="B61" s="39"/>
      <c r="C61" s="533"/>
      <c r="D61" s="534"/>
      <c r="E61" s="534"/>
      <c r="F61" s="50"/>
      <c r="G61" s="50"/>
      <c r="H61" s="50"/>
      <c r="I61" s="39"/>
      <c r="J61" s="39" t="s">
        <v>10</v>
      </c>
      <c r="K61" s="39"/>
      <c r="M61" s="535"/>
      <c r="N61" s="535"/>
      <c r="O61" s="535"/>
      <c r="P61" s="535"/>
      <c r="Q61" s="535"/>
    </row>
    <row r="62" spans="1:17" s="1" customFormat="1" ht="7.5" customHeight="1" x14ac:dyDescent="0.2">
      <c r="A62" s="49"/>
      <c r="B62" s="49"/>
      <c r="C62" s="49"/>
      <c r="D62" s="43"/>
      <c r="E62" s="50"/>
      <c r="F62" s="50"/>
      <c r="G62" s="50"/>
      <c r="H62" s="50"/>
      <c r="I62" s="49"/>
      <c r="J62" s="49"/>
      <c r="K62" s="49"/>
      <c r="L62" s="43"/>
      <c r="M62" s="43"/>
      <c r="N62" s="49"/>
      <c r="O62" s="43"/>
      <c r="P62" s="43"/>
      <c r="Q62" s="43"/>
    </row>
    <row r="63" spans="1:17" s="1" customFormat="1" ht="14.25" x14ac:dyDescent="0.2">
      <c r="A63" s="39" t="s">
        <v>6</v>
      </c>
      <c r="B63" s="39"/>
      <c r="C63" s="534"/>
      <c r="D63" s="534"/>
      <c r="E63" s="534"/>
      <c r="F63" s="534"/>
      <c r="G63" s="534"/>
      <c r="H63" s="534"/>
      <c r="I63" s="43"/>
      <c r="J63" s="43" t="s">
        <v>36</v>
      </c>
      <c r="K63" s="49"/>
      <c r="L63" s="39"/>
      <c r="M63" s="533"/>
      <c r="N63" s="534"/>
      <c r="O63" s="534"/>
      <c r="P63" s="2"/>
      <c r="Q63" s="29"/>
    </row>
    <row r="64" spans="1:17" s="2" customFormat="1" ht="9.9499999999999993" customHeight="1" x14ac:dyDescent="0.2">
      <c r="A64" s="29"/>
      <c r="B64" s="29"/>
      <c r="C64" s="20"/>
      <c r="D64" s="20"/>
      <c r="E64" s="20"/>
      <c r="F64" s="20"/>
      <c r="G64" s="20"/>
      <c r="H64" s="20"/>
      <c r="I64" s="21"/>
      <c r="J64" s="21"/>
      <c r="K64" s="29"/>
      <c r="L64" s="29"/>
      <c r="N64" s="20"/>
      <c r="O64" s="20"/>
      <c r="Q64" s="29"/>
    </row>
    <row r="65" spans="1:17" s="1" customFormat="1" ht="15" x14ac:dyDescent="0.25">
      <c r="A65" s="5" t="s">
        <v>37</v>
      </c>
    </row>
    <row r="66" spans="1:17" s="1" customFormat="1" ht="6.75" customHeight="1" x14ac:dyDescent="0.25">
      <c r="A66" s="5"/>
    </row>
    <row r="67" spans="1:17" s="1" customFormat="1" ht="14.25" x14ac:dyDescent="0.2">
      <c r="A67" s="39" t="s">
        <v>4</v>
      </c>
      <c r="B67" s="39"/>
      <c r="C67" s="534"/>
      <c r="D67" s="534"/>
      <c r="E67" s="534"/>
      <c r="F67" s="534"/>
      <c r="G67" s="534"/>
      <c r="H67" s="534"/>
      <c r="I67" s="43"/>
      <c r="J67" s="1" t="s">
        <v>3</v>
      </c>
      <c r="M67" s="535"/>
      <c r="N67" s="535"/>
      <c r="O67" s="535"/>
      <c r="P67" s="535"/>
      <c r="Q67" s="535"/>
    </row>
    <row r="68" spans="1:17" s="1" customFormat="1" ht="7.5" customHeight="1" x14ac:dyDescent="0.2">
      <c r="A68" s="49"/>
      <c r="B68" s="49"/>
      <c r="C68" s="43"/>
      <c r="D68" s="43"/>
      <c r="E68" s="43"/>
      <c r="F68" s="43"/>
      <c r="G68" s="43"/>
      <c r="H68" s="43"/>
      <c r="I68" s="43"/>
      <c r="J68" s="43"/>
      <c r="K68" s="43"/>
      <c r="L68" s="49"/>
      <c r="M68" s="3"/>
      <c r="N68" s="43"/>
      <c r="O68" s="49"/>
      <c r="P68" s="3"/>
      <c r="Q68" s="49"/>
    </row>
    <row r="69" spans="1:17" s="1" customFormat="1" ht="15" customHeight="1" x14ac:dyDescent="0.2">
      <c r="A69" s="39" t="s">
        <v>35</v>
      </c>
      <c r="B69" s="39"/>
      <c r="C69" s="533"/>
      <c r="D69" s="534"/>
      <c r="E69" s="534"/>
      <c r="F69" s="50"/>
      <c r="G69" s="50"/>
      <c r="H69" s="50"/>
      <c r="I69" s="39"/>
      <c r="J69" s="39" t="s">
        <v>10</v>
      </c>
      <c r="K69" s="39"/>
      <c r="M69" s="535"/>
      <c r="N69" s="535"/>
      <c r="O69" s="535"/>
      <c r="P69" s="535"/>
      <c r="Q69" s="535"/>
    </row>
    <row r="70" spans="1:17" s="1" customFormat="1" ht="15" customHeight="1" x14ac:dyDescent="0.2">
      <c r="A70" s="39"/>
      <c r="B70" s="39"/>
      <c r="C70" s="51"/>
      <c r="D70" s="51"/>
      <c r="E70" s="51"/>
      <c r="F70" s="50"/>
      <c r="G70" s="50"/>
      <c r="H70" s="50"/>
      <c r="I70" s="49"/>
      <c r="J70" s="49"/>
      <c r="K70" s="49"/>
      <c r="L70" s="52"/>
      <c r="M70" s="52"/>
      <c r="N70" s="52"/>
      <c r="O70" s="52"/>
      <c r="P70" s="52"/>
      <c r="Q70" s="43"/>
    </row>
    <row r="71" spans="1:17" s="1" customFormat="1" ht="15" x14ac:dyDescent="0.25">
      <c r="A71" s="5" t="s">
        <v>38</v>
      </c>
    </row>
    <row r="72" spans="1:17" s="1" customFormat="1" ht="14.25" x14ac:dyDescent="0.2">
      <c r="A72" s="549" t="s">
        <v>4</v>
      </c>
      <c r="B72" s="549"/>
      <c r="C72" s="549"/>
      <c r="D72" s="549"/>
      <c r="E72" s="549"/>
      <c r="G72" s="317" t="s">
        <v>3</v>
      </c>
      <c r="H72" s="317"/>
      <c r="I72" s="317"/>
      <c r="J72" s="317"/>
      <c r="L72" s="317" t="s">
        <v>35</v>
      </c>
      <c r="M72" s="317"/>
      <c r="N72" s="317" t="s">
        <v>10</v>
      </c>
      <c r="O72" s="317"/>
      <c r="P72" s="317"/>
      <c r="Q72" s="344" t="s">
        <v>281</v>
      </c>
    </row>
    <row r="73" spans="1:17" s="1" customFormat="1" ht="14.25" x14ac:dyDescent="0.2">
      <c r="A73" s="537"/>
      <c r="B73" s="537"/>
      <c r="C73" s="537"/>
      <c r="D73" s="537"/>
      <c r="E73" s="537"/>
      <c r="F73" s="540"/>
      <c r="G73" s="559"/>
      <c r="H73" s="559"/>
      <c r="I73" s="559"/>
      <c r="J73" s="559"/>
      <c r="K73" s="559"/>
      <c r="L73" s="538"/>
      <c r="M73" s="539"/>
      <c r="N73" s="531"/>
      <c r="O73" s="531"/>
      <c r="P73" s="531"/>
      <c r="Q73" s="373"/>
    </row>
    <row r="74" spans="1:17" s="1" customFormat="1" ht="14.25" x14ac:dyDescent="0.2">
      <c r="A74" s="537"/>
      <c r="B74" s="537"/>
      <c r="C74" s="537"/>
      <c r="D74" s="537"/>
      <c r="E74" s="537"/>
      <c r="F74" s="540"/>
      <c r="G74" s="559"/>
      <c r="H74" s="559"/>
      <c r="I74" s="559"/>
      <c r="J74" s="559"/>
      <c r="K74" s="559"/>
      <c r="L74" s="538"/>
      <c r="M74" s="539"/>
      <c r="N74" s="531"/>
      <c r="O74" s="531"/>
      <c r="P74" s="531"/>
      <c r="Q74" s="373"/>
    </row>
    <row r="75" spans="1:17" s="1" customFormat="1" ht="14.25" x14ac:dyDescent="0.2">
      <c r="A75" s="537"/>
      <c r="B75" s="537"/>
      <c r="C75" s="537"/>
      <c r="D75" s="537"/>
      <c r="E75" s="537"/>
      <c r="F75" s="540"/>
      <c r="G75" s="559"/>
      <c r="H75" s="559"/>
      <c r="I75" s="559"/>
      <c r="J75" s="559"/>
      <c r="K75" s="559"/>
      <c r="L75" s="538"/>
      <c r="M75" s="539"/>
      <c r="N75" s="531"/>
      <c r="O75" s="531"/>
      <c r="P75" s="531"/>
      <c r="Q75" s="373"/>
    </row>
    <row r="76" spans="1:17" s="1" customFormat="1" ht="14.25" x14ac:dyDescent="0.2">
      <c r="A76" s="537"/>
      <c r="B76" s="537"/>
      <c r="C76" s="537"/>
      <c r="D76" s="537"/>
      <c r="E76" s="537"/>
      <c r="F76" s="540"/>
      <c r="G76" s="559"/>
      <c r="H76" s="559"/>
      <c r="I76" s="559"/>
      <c r="J76" s="559"/>
      <c r="K76" s="559"/>
      <c r="L76" s="538"/>
      <c r="M76" s="539"/>
      <c r="N76" s="531"/>
      <c r="O76" s="531"/>
      <c r="P76" s="531"/>
      <c r="Q76" s="373"/>
    </row>
    <row r="77" spans="1:17" s="1" customFormat="1" ht="14.25" x14ac:dyDescent="0.2">
      <c r="A77" s="537"/>
      <c r="B77" s="537"/>
      <c r="C77" s="537"/>
      <c r="D77" s="537"/>
      <c r="E77" s="537"/>
      <c r="F77" s="540"/>
      <c r="G77" s="559"/>
      <c r="H77" s="559"/>
      <c r="I77" s="559"/>
      <c r="J77" s="559"/>
      <c r="K77" s="559"/>
      <c r="L77" s="538"/>
      <c r="M77" s="539"/>
      <c r="N77" s="531"/>
      <c r="O77" s="531"/>
      <c r="P77" s="531"/>
      <c r="Q77" s="373"/>
    </row>
    <row r="78" spans="1:17" s="1" customFormat="1" ht="14.25" x14ac:dyDescent="0.2">
      <c r="A78" s="537"/>
      <c r="B78" s="537"/>
      <c r="C78" s="537"/>
      <c r="D78" s="537"/>
      <c r="E78" s="537"/>
      <c r="F78" s="540"/>
      <c r="G78" s="559"/>
      <c r="H78" s="559"/>
      <c r="I78" s="559"/>
      <c r="J78" s="559"/>
      <c r="K78" s="559"/>
      <c r="L78" s="538"/>
      <c r="M78" s="539"/>
      <c r="N78" s="531"/>
      <c r="O78" s="531"/>
      <c r="P78" s="531"/>
      <c r="Q78" s="373"/>
    </row>
    <row r="79" spans="1:17" s="1" customFormat="1" ht="9.9499999999999993" customHeight="1" x14ac:dyDescent="0.2"/>
    <row r="80" spans="1:17" s="1" customFormat="1" ht="15" x14ac:dyDescent="0.25">
      <c r="A80" s="40" t="s">
        <v>39</v>
      </c>
    </row>
    <row r="81" spans="1:18" s="1" customFormat="1" ht="14.25" x14ac:dyDescent="0.2">
      <c r="A81" s="549" t="s">
        <v>4</v>
      </c>
      <c r="B81" s="549"/>
      <c r="C81" s="549"/>
      <c r="D81" s="549"/>
      <c r="E81" s="549"/>
      <c r="G81" s="16" t="s">
        <v>3</v>
      </c>
      <c r="H81" s="16"/>
      <c r="I81" s="16"/>
      <c r="J81" s="16"/>
      <c r="L81" s="16" t="s">
        <v>35</v>
      </c>
      <c r="M81" s="16"/>
      <c r="N81" s="16" t="s">
        <v>10</v>
      </c>
      <c r="O81" s="16"/>
      <c r="P81" s="16"/>
      <c r="Q81" s="16"/>
    </row>
    <row r="82" spans="1:18" s="1" customFormat="1" ht="14.25" x14ac:dyDescent="0.2">
      <c r="A82" s="567"/>
      <c r="B82" s="537"/>
      <c r="C82" s="537"/>
      <c r="D82" s="537"/>
      <c r="E82" s="537"/>
      <c r="F82" s="540"/>
      <c r="G82" s="545"/>
      <c r="H82" s="545"/>
      <c r="I82" s="545"/>
      <c r="J82" s="545"/>
      <c r="K82" s="545"/>
      <c r="L82" s="560"/>
      <c r="M82" s="561"/>
      <c r="N82" s="543"/>
      <c r="O82" s="544"/>
      <c r="P82" s="544"/>
      <c r="Q82" s="544"/>
    </row>
    <row r="83" spans="1:18" s="1" customFormat="1" ht="14.25" x14ac:dyDescent="0.2">
      <c r="A83" s="557"/>
      <c r="B83" s="534"/>
      <c r="C83" s="534"/>
      <c r="D83" s="534"/>
      <c r="E83" s="534"/>
      <c r="F83" s="558"/>
      <c r="G83" s="545"/>
      <c r="H83" s="545"/>
      <c r="I83" s="545"/>
      <c r="J83" s="545"/>
      <c r="K83" s="545"/>
      <c r="L83" s="560"/>
      <c r="M83" s="561"/>
      <c r="N83" s="543"/>
      <c r="O83" s="544"/>
      <c r="P83" s="544"/>
      <c r="Q83" s="544"/>
    </row>
    <row r="84" spans="1:18" s="1" customFormat="1" ht="14.25" x14ac:dyDescent="0.2">
      <c r="A84" s="557"/>
      <c r="B84" s="534"/>
      <c r="C84" s="534"/>
      <c r="D84" s="534"/>
      <c r="E84" s="534"/>
      <c r="F84" s="558"/>
      <c r="G84" s="545"/>
      <c r="H84" s="545"/>
      <c r="I84" s="545"/>
      <c r="J84" s="545"/>
      <c r="K84" s="545"/>
      <c r="L84" s="560"/>
      <c r="M84" s="561"/>
      <c r="N84" s="543"/>
      <c r="O84" s="544"/>
      <c r="P84" s="544"/>
      <c r="Q84" s="544"/>
    </row>
    <row r="85" spans="1:18" s="1" customFormat="1" ht="14.25" x14ac:dyDescent="0.2">
      <c r="A85" s="557"/>
      <c r="B85" s="534"/>
      <c r="C85" s="534"/>
      <c r="D85" s="534"/>
      <c r="E85" s="534"/>
      <c r="F85" s="558"/>
      <c r="G85" s="545"/>
      <c r="H85" s="545"/>
      <c r="I85" s="545"/>
      <c r="J85" s="545"/>
      <c r="K85" s="545"/>
      <c r="L85" s="560"/>
      <c r="M85" s="561"/>
      <c r="N85" s="543"/>
      <c r="O85" s="544"/>
      <c r="P85" s="544"/>
      <c r="Q85" s="544"/>
    </row>
    <row r="86" spans="1:18" s="1" customFormat="1" ht="14.25" x14ac:dyDescent="0.2">
      <c r="A86" s="557"/>
      <c r="B86" s="534"/>
      <c r="C86" s="534"/>
      <c r="D86" s="534"/>
      <c r="E86" s="534"/>
      <c r="F86" s="558"/>
      <c r="G86" s="545"/>
      <c r="H86" s="545"/>
      <c r="I86" s="545"/>
      <c r="J86" s="545"/>
      <c r="K86" s="545"/>
      <c r="L86" s="560"/>
      <c r="M86" s="561"/>
      <c r="N86" s="543"/>
      <c r="O86" s="544"/>
      <c r="P86" s="544"/>
      <c r="Q86" s="544"/>
    </row>
    <row r="87" spans="1:18" s="1" customFormat="1" ht="14.25" x14ac:dyDescent="0.2">
      <c r="A87" s="557"/>
      <c r="B87" s="534"/>
      <c r="C87" s="534"/>
      <c r="D87" s="534"/>
      <c r="E87" s="534"/>
      <c r="F87" s="558"/>
      <c r="G87" s="545"/>
      <c r="H87" s="545"/>
      <c r="I87" s="545"/>
      <c r="J87" s="545"/>
      <c r="K87" s="545"/>
      <c r="L87" s="560"/>
      <c r="M87" s="561"/>
      <c r="N87" s="543"/>
      <c r="O87" s="544"/>
      <c r="P87" s="544"/>
      <c r="Q87" s="544"/>
    </row>
    <row r="88" spans="1:18" s="1" customFormat="1" ht="8.1" customHeight="1" x14ac:dyDescent="0.2">
      <c r="A88" s="53"/>
      <c r="B88" s="53"/>
      <c r="C88" s="53"/>
      <c r="D88" s="53"/>
      <c r="E88" s="53"/>
      <c r="F88" s="53"/>
      <c r="G88" s="53"/>
      <c r="H88" s="53"/>
      <c r="I88" s="53"/>
      <c r="J88" s="53"/>
      <c r="K88" s="53"/>
      <c r="L88" s="53"/>
      <c r="M88" s="53"/>
      <c r="N88" s="53"/>
      <c r="O88" s="53"/>
      <c r="P88" s="53"/>
      <c r="Q88" s="53"/>
    </row>
    <row r="89" spans="1:18" s="1" customFormat="1" ht="8.1" customHeight="1" x14ac:dyDescent="0.2">
      <c r="A89" s="15"/>
      <c r="B89" s="15"/>
      <c r="C89" s="15"/>
      <c r="D89" s="15"/>
      <c r="E89" s="15"/>
      <c r="F89" s="15"/>
      <c r="G89" s="15"/>
      <c r="H89" s="15"/>
      <c r="I89" s="15"/>
      <c r="J89" s="15"/>
      <c r="K89" s="15"/>
      <c r="L89" s="15"/>
      <c r="M89" s="15"/>
      <c r="N89" s="15"/>
      <c r="O89" s="15"/>
      <c r="P89" s="15"/>
      <c r="Q89" s="15"/>
    </row>
    <row r="90" spans="1:18" s="1" customFormat="1" ht="14.25" x14ac:dyDescent="0.2">
      <c r="A90" s="1" t="s">
        <v>40</v>
      </c>
      <c r="E90" s="536"/>
      <c r="F90" s="537"/>
      <c r="G90" s="537"/>
      <c r="H90" s="54"/>
      <c r="K90" s="1" t="s">
        <v>41</v>
      </c>
      <c r="L90" s="55"/>
      <c r="M90" s="55"/>
      <c r="N90" s="55"/>
      <c r="O90" s="536"/>
      <c r="P90" s="537"/>
      <c r="Q90" s="537"/>
    </row>
    <row r="91" spans="1:18" s="1" customFormat="1" ht="9.9499999999999993" customHeight="1" x14ac:dyDescent="0.2"/>
    <row r="92" spans="1:18" s="1" customFormat="1" ht="15" x14ac:dyDescent="0.25">
      <c r="A92" s="1" t="s">
        <v>42</v>
      </c>
      <c r="N92" s="56" t="s">
        <v>222</v>
      </c>
      <c r="O92" s="566" t="e">
        <f>IF('Budget Unterstützungseinheit'!I124=0,Budget!#REF!,'Budget Unterstützungseinheit'!I124)</f>
        <v>#REF!</v>
      </c>
      <c r="P92" s="566"/>
      <c r="Q92" s="566"/>
    </row>
    <row r="93" spans="1:18" s="1" customFormat="1" ht="8.1" customHeight="1" x14ac:dyDescent="0.2">
      <c r="A93" s="8"/>
    </row>
    <row r="94" spans="1:18" s="1" customFormat="1" ht="8.1" customHeight="1" x14ac:dyDescent="0.2"/>
    <row r="95" spans="1:18" s="1" customFormat="1" ht="14.25" x14ac:dyDescent="0.2">
      <c r="A95" s="1" t="s">
        <v>43</v>
      </c>
      <c r="E95" s="534"/>
      <c r="F95" s="534"/>
      <c r="G95" s="534"/>
      <c r="H95" s="534"/>
      <c r="I95" s="534"/>
      <c r="J95" s="534"/>
      <c r="K95" s="534"/>
      <c r="L95" s="534"/>
      <c r="M95" s="534"/>
      <c r="N95" s="534"/>
      <c r="O95" s="534"/>
      <c r="P95" s="534"/>
      <c r="Q95" s="534"/>
    </row>
    <row r="96" spans="1:18" s="1" customFormat="1" ht="8.1" customHeight="1" x14ac:dyDescent="0.2">
      <c r="R96" s="2"/>
    </row>
    <row r="97" spans="1:20" s="1" customFormat="1" ht="14.25" x14ac:dyDescent="0.2">
      <c r="A97" s="1" t="s">
        <v>206</v>
      </c>
      <c r="G97" s="565"/>
      <c r="H97" s="565"/>
      <c r="I97" s="565"/>
      <c r="J97" s="565"/>
      <c r="K97" s="565"/>
      <c r="L97" s="565"/>
      <c r="M97" s="565"/>
      <c r="N97" s="19" t="s">
        <v>207</v>
      </c>
      <c r="O97" s="19"/>
      <c r="P97" s="19"/>
      <c r="Q97" s="344"/>
      <c r="R97" s="2"/>
    </row>
    <row r="98" spans="1:20" s="1" customFormat="1" ht="8.1" customHeight="1" x14ac:dyDescent="0.2"/>
    <row r="99" spans="1:20" s="1" customFormat="1" ht="14.25" x14ac:dyDescent="0.2">
      <c r="A99" s="1" t="s">
        <v>44</v>
      </c>
      <c r="E99" s="1" t="s">
        <v>45</v>
      </c>
      <c r="J99" s="39"/>
      <c r="K99" s="368" t="s">
        <v>280</v>
      </c>
      <c r="L99" s="39"/>
      <c r="M99" s="39"/>
    </row>
    <row r="100" spans="1:20" s="1" customFormat="1" ht="9.9499999999999993" customHeight="1" x14ac:dyDescent="0.2">
      <c r="J100" s="368"/>
      <c r="K100" s="368"/>
      <c r="L100" s="368"/>
      <c r="M100" s="368"/>
    </row>
    <row r="101" spans="1:20" s="1" customFormat="1" ht="9.9499999999999993" customHeight="1" x14ac:dyDescent="0.2">
      <c r="J101" s="39"/>
      <c r="K101" s="39"/>
      <c r="L101" s="39"/>
      <c r="M101" s="39"/>
    </row>
    <row r="102" spans="1:20" s="1" customFormat="1" ht="9.9499999999999993" customHeight="1" x14ac:dyDescent="0.2">
      <c r="H102" s="16"/>
      <c r="I102" s="16"/>
    </row>
    <row r="103" spans="1:20" s="1" customFormat="1" ht="14.25" x14ac:dyDescent="0.2">
      <c r="A103" s="541"/>
      <c r="B103" s="541"/>
      <c r="C103" s="541"/>
      <c r="E103" s="542"/>
      <c r="F103" s="541"/>
      <c r="G103" s="541"/>
      <c r="H103" s="541"/>
      <c r="K103" s="530" t="str">
        <f>IF(AND(GS_NAME&lt;&gt;"",GS_VORNAME&lt;&gt;""),SUBSTITUTE(GS_NAME&amp;" "&amp;GS_VORNAME,"&lt;",""),"")</f>
        <v/>
      </c>
      <c r="L103" s="530"/>
      <c r="M103" s="530"/>
      <c r="N103" s="530"/>
      <c r="O103" s="530"/>
      <c r="P103" s="530"/>
      <c r="Q103" s="530"/>
      <c r="T103" s="54">
        <f ca="1">TODAY()</f>
        <v>45631</v>
      </c>
    </row>
    <row r="104" spans="1:20" s="1" customFormat="1" ht="14.25" x14ac:dyDescent="0.2">
      <c r="A104" s="369"/>
      <c r="B104" s="369"/>
      <c r="C104" s="369"/>
      <c r="D104" s="2"/>
      <c r="E104" s="370"/>
      <c r="F104" s="369"/>
      <c r="G104" s="369"/>
      <c r="H104" s="369"/>
      <c r="K104" s="530"/>
      <c r="L104" s="530"/>
      <c r="M104" s="530"/>
      <c r="N104" s="530"/>
      <c r="O104" s="530"/>
      <c r="P104" s="530"/>
      <c r="Q104" s="530"/>
      <c r="T104" s="54"/>
    </row>
    <row r="105" spans="1:20" s="1" customFormat="1" ht="14.25" x14ac:dyDescent="0.2">
      <c r="A105" s="372" t="s">
        <v>279</v>
      </c>
      <c r="B105" s="369"/>
      <c r="C105" s="369"/>
      <c r="D105" s="2"/>
      <c r="E105" s="370"/>
      <c r="F105" s="369"/>
      <c r="G105" s="369"/>
      <c r="H105" s="369"/>
      <c r="K105" s="371"/>
      <c r="L105" s="371"/>
      <c r="M105" s="371"/>
      <c r="N105" s="371"/>
      <c r="O105" s="371"/>
      <c r="P105" s="371"/>
      <c r="Q105" s="371"/>
      <c r="T105" s="54"/>
    </row>
    <row r="106" spans="1:20" s="1" customFormat="1" ht="8.1" customHeight="1" thickBot="1" x14ac:dyDescent="0.25">
      <c r="A106" s="57"/>
      <c r="B106" s="57"/>
      <c r="C106" s="57"/>
      <c r="D106" s="57"/>
      <c r="E106" s="57"/>
      <c r="F106" s="57"/>
      <c r="G106" s="57"/>
      <c r="H106" s="57"/>
      <c r="I106" s="57"/>
      <c r="J106" s="57"/>
      <c r="K106" s="57"/>
      <c r="L106" s="57"/>
      <c r="M106" s="57"/>
      <c r="N106" s="57"/>
      <c r="O106" s="57"/>
      <c r="P106" s="57"/>
      <c r="Q106" s="57"/>
    </row>
    <row r="107" spans="1:20" s="1" customFormat="1" ht="8.1" customHeight="1" x14ac:dyDescent="0.2">
      <c r="A107" s="16"/>
      <c r="B107" s="16"/>
      <c r="C107" s="16"/>
      <c r="D107" s="16"/>
      <c r="E107" s="16"/>
      <c r="F107" s="16"/>
      <c r="G107" s="16"/>
      <c r="H107" s="16"/>
      <c r="I107" s="16"/>
      <c r="J107" s="16"/>
      <c r="K107" s="16"/>
      <c r="L107" s="16"/>
      <c r="M107" s="16"/>
      <c r="N107" s="16"/>
      <c r="O107" s="16"/>
      <c r="P107" s="16"/>
      <c r="Q107" s="16"/>
    </row>
    <row r="108" spans="1:20" s="1" customFormat="1" ht="14.25" x14ac:dyDescent="0.2">
      <c r="A108" s="1" t="s">
        <v>46</v>
      </c>
    </row>
    <row r="109" spans="1:20" s="1" customFormat="1" ht="15" customHeight="1" x14ac:dyDescent="0.2">
      <c r="A109" s="532"/>
      <c r="B109" s="532"/>
      <c r="C109" s="532"/>
      <c r="D109" s="532"/>
      <c r="E109" s="532"/>
      <c r="F109" s="532"/>
      <c r="G109" s="532"/>
      <c r="H109" s="532"/>
      <c r="I109" s="532"/>
      <c r="J109" s="532"/>
      <c r="K109" s="532"/>
      <c r="L109" s="532"/>
      <c r="M109" s="532"/>
      <c r="N109" s="532"/>
      <c r="O109" s="532"/>
      <c r="P109" s="532"/>
      <c r="Q109" s="532"/>
    </row>
    <row r="110" spans="1:20" s="1" customFormat="1" ht="14.25" x14ac:dyDescent="0.2">
      <c r="A110" s="532"/>
      <c r="B110" s="532"/>
      <c r="C110" s="532"/>
      <c r="D110" s="532"/>
      <c r="E110" s="532"/>
      <c r="F110" s="532"/>
      <c r="G110" s="532"/>
      <c r="H110" s="532"/>
      <c r="I110" s="532"/>
      <c r="J110" s="532"/>
      <c r="K110" s="532"/>
      <c r="L110" s="532"/>
      <c r="M110" s="532"/>
      <c r="N110" s="532"/>
      <c r="O110" s="532"/>
      <c r="P110" s="532"/>
      <c r="Q110" s="532"/>
    </row>
    <row r="111" spans="1:20" s="1" customFormat="1" ht="14.25" x14ac:dyDescent="0.2">
      <c r="A111" s="532"/>
      <c r="B111" s="532"/>
      <c r="C111" s="532"/>
      <c r="D111" s="532"/>
      <c r="E111" s="532"/>
      <c r="F111" s="532"/>
      <c r="G111" s="532"/>
      <c r="H111" s="532"/>
      <c r="I111" s="532"/>
      <c r="J111" s="532"/>
      <c r="K111" s="532"/>
      <c r="L111" s="532"/>
      <c r="M111" s="532"/>
      <c r="N111" s="532"/>
      <c r="O111" s="532"/>
      <c r="P111" s="532"/>
      <c r="Q111" s="532"/>
    </row>
    <row r="112" spans="1:20" s="1" customFormat="1" ht="14.25" x14ac:dyDescent="0.2">
      <c r="A112" s="532"/>
      <c r="B112" s="532"/>
      <c r="C112" s="532"/>
      <c r="D112" s="532"/>
      <c r="E112" s="532"/>
      <c r="F112" s="532"/>
      <c r="G112" s="532"/>
      <c r="H112" s="532"/>
      <c r="I112" s="532"/>
      <c r="J112" s="532"/>
      <c r="K112" s="532"/>
      <c r="L112" s="532"/>
      <c r="M112" s="532"/>
      <c r="N112" s="532"/>
      <c r="O112" s="532"/>
      <c r="P112" s="532"/>
      <c r="Q112" s="532"/>
    </row>
    <row r="113" spans="1:17" s="1" customFormat="1" ht="14.25" x14ac:dyDescent="0.2">
      <c r="A113" s="532"/>
      <c r="B113" s="532"/>
      <c r="C113" s="532"/>
      <c r="D113" s="532"/>
      <c r="E113" s="532"/>
      <c r="F113" s="532"/>
      <c r="G113" s="532"/>
      <c r="H113" s="532"/>
      <c r="I113" s="532"/>
      <c r="J113" s="532"/>
      <c r="K113" s="532"/>
      <c r="L113" s="532"/>
      <c r="M113" s="532"/>
      <c r="N113" s="532"/>
      <c r="O113" s="532"/>
      <c r="P113" s="532"/>
      <c r="Q113" s="532"/>
    </row>
    <row r="114" spans="1:17" s="1" customFormat="1" ht="14.25" x14ac:dyDescent="0.2">
      <c r="A114" s="532"/>
      <c r="B114" s="532"/>
      <c r="C114" s="532"/>
      <c r="D114" s="532"/>
      <c r="E114" s="532"/>
      <c r="F114" s="532"/>
      <c r="G114" s="532"/>
      <c r="H114" s="532"/>
      <c r="I114" s="532"/>
      <c r="J114" s="532"/>
      <c r="K114" s="532"/>
      <c r="L114" s="532"/>
      <c r="M114" s="532"/>
      <c r="N114" s="532"/>
      <c r="O114" s="532"/>
      <c r="P114" s="532"/>
      <c r="Q114" s="532"/>
    </row>
    <row r="115" spans="1:17" s="1" customFormat="1" ht="14.25" x14ac:dyDescent="0.2">
      <c r="A115" s="532"/>
      <c r="B115" s="532"/>
      <c r="C115" s="532"/>
      <c r="D115" s="532"/>
      <c r="E115" s="532"/>
      <c r="F115" s="532"/>
      <c r="G115" s="532"/>
      <c r="H115" s="532"/>
      <c r="I115" s="532"/>
      <c r="J115" s="532"/>
      <c r="K115" s="532"/>
      <c r="L115" s="532"/>
      <c r="M115" s="532"/>
      <c r="N115" s="532"/>
      <c r="O115" s="532"/>
      <c r="P115" s="532"/>
      <c r="Q115" s="532"/>
    </row>
    <row r="116" spans="1:17" s="1" customFormat="1" ht="14.25" x14ac:dyDescent="0.2">
      <c r="A116" s="532"/>
      <c r="B116" s="532"/>
      <c r="C116" s="532"/>
      <c r="D116" s="532"/>
      <c r="E116" s="532"/>
      <c r="F116" s="532"/>
      <c r="G116" s="532"/>
      <c r="H116" s="532"/>
      <c r="I116" s="532"/>
      <c r="J116" s="532"/>
      <c r="K116" s="532"/>
      <c r="L116" s="532"/>
      <c r="M116" s="532"/>
      <c r="N116" s="532"/>
      <c r="O116" s="532"/>
      <c r="P116" s="532"/>
      <c r="Q116" s="532"/>
    </row>
    <row r="117" spans="1:17" s="1" customFormat="1" ht="14.25" x14ac:dyDescent="0.2">
      <c r="A117" s="532"/>
      <c r="B117" s="532"/>
      <c r="C117" s="532"/>
      <c r="D117" s="532"/>
      <c r="E117" s="532"/>
      <c r="F117" s="532"/>
      <c r="G117" s="532"/>
      <c r="H117" s="532"/>
      <c r="I117" s="532"/>
      <c r="J117" s="532"/>
      <c r="K117" s="532"/>
      <c r="L117" s="532"/>
      <c r="M117" s="532"/>
      <c r="N117" s="532"/>
      <c r="O117" s="532"/>
      <c r="P117" s="532"/>
      <c r="Q117" s="532"/>
    </row>
    <row r="118" spans="1:17" s="1" customFormat="1" ht="14.25" x14ac:dyDescent="0.2">
      <c r="A118" s="532"/>
      <c r="B118" s="532"/>
      <c r="C118" s="532"/>
      <c r="D118" s="532"/>
      <c r="E118" s="532"/>
      <c r="F118" s="532"/>
      <c r="G118" s="532"/>
      <c r="H118" s="532"/>
      <c r="I118" s="532"/>
      <c r="J118" s="532"/>
      <c r="K118" s="532"/>
      <c r="L118" s="532"/>
      <c r="M118" s="532"/>
      <c r="N118" s="532"/>
      <c r="O118" s="532"/>
      <c r="P118" s="532"/>
      <c r="Q118" s="532"/>
    </row>
    <row r="119" spans="1:17" s="1" customFormat="1" ht="14.25" x14ac:dyDescent="0.2">
      <c r="A119" s="532"/>
      <c r="B119" s="532"/>
      <c r="C119" s="532"/>
      <c r="D119" s="532"/>
      <c r="E119" s="532"/>
      <c r="F119" s="532"/>
      <c r="G119" s="532"/>
      <c r="H119" s="532"/>
      <c r="I119" s="532"/>
      <c r="J119" s="532"/>
      <c r="K119" s="532"/>
      <c r="L119" s="532"/>
      <c r="M119" s="532"/>
      <c r="N119" s="532"/>
      <c r="O119" s="532"/>
      <c r="P119" s="532"/>
      <c r="Q119" s="532"/>
    </row>
    <row r="120" spans="1:17" s="1" customFormat="1" ht="14.25" x14ac:dyDescent="0.2">
      <c r="A120" s="532"/>
      <c r="B120" s="532"/>
      <c r="C120" s="532"/>
      <c r="D120" s="532"/>
      <c r="E120" s="532"/>
      <c r="F120" s="532"/>
      <c r="G120" s="532"/>
      <c r="H120" s="532"/>
      <c r="I120" s="532"/>
      <c r="J120" s="532"/>
      <c r="K120" s="532"/>
      <c r="L120" s="532"/>
      <c r="M120" s="532"/>
      <c r="N120" s="532"/>
      <c r="O120" s="532"/>
      <c r="P120" s="532"/>
      <c r="Q120" s="532"/>
    </row>
    <row r="121" spans="1:17" s="1" customFormat="1" ht="14.25" x14ac:dyDescent="0.2">
      <c r="A121" s="532"/>
      <c r="B121" s="532"/>
      <c r="C121" s="532"/>
      <c r="D121" s="532"/>
      <c r="E121" s="532"/>
      <c r="F121" s="532"/>
      <c r="G121" s="532"/>
      <c r="H121" s="532"/>
      <c r="I121" s="532"/>
      <c r="J121" s="532"/>
      <c r="K121" s="532"/>
      <c r="L121" s="532"/>
      <c r="M121" s="532"/>
      <c r="N121" s="532"/>
      <c r="O121" s="532"/>
      <c r="P121" s="532"/>
      <c r="Q121" s="532"/>
    </row>
    <row r="122" spans="1:17" s="1" customFormat="1" ht="14.25" x14ac:dyDescent="0.2">
      <c r="A122" s="532"/>
      <c r="B122" s="532"/>
      <c r="C122" s="532"/>
      <c r="D122" s="532"/>
      <c r="E122" s="532"/>
      <c r="F122" s="532"/>
      <c r="G122" s="532"/>
      <c r="H122" s="532"/>
      <c r="I122" s="532"/>
      <c r="J122" s="532"/>
      <c r="K122" s="532"/>
      <c r="L122" s="532"/>
      <c r="M122" s="532"/>
      <c r="N122" s="532"/>
      <c r="O122" s="532"/>
      <c r="P122" s="532"/>
      <c r="Q122" s="532"/>
    </row>
    <row r="123" spans="1:17" s="1" customFormat="1" ht="14.25" x14ac:dyDescent="0.2">
      <c r="A123" s="532"/>
      <c r="B123" s="532"/>
      <c r="C123" s="532"/>
      <c r="D123" s="532"/>
      <c r="E123" s="532"/>
      <c r="F123" s="532"/>
      <c r="G123" s="532"/>
      <c r="H123" s="532"/>
      <c r="I123" s="532"/>
      <c r="J123" s="532"/>
      <c r="K123" s="532"/>
      <c r="L123" s="532"/>
      <c r="M123" s="532"/>
      <c r="N123" s="532"/>
      <c r="O123" s="532"/>
      <c r="P123" s="532"/>
      <c r="Q123" s="532"/>
    </row>
    <row r="124" spans="1:17" s="1" customFormat="1" ht="14.25" x14ac:dyDescent="0.2">
      <c r="A124" s="532"/>
      <c r="B124" s="532"/>
      <c r="C124" s="532"/>
      <c r="D124" s="532"/>
      <c r="E124" s="532"/>
      <c r="F124" s="532"/>
      <c r="G124" s="532"/>
      <c r="H124" s="532"/>
      <c r="I124" s="532"/>
      <c r="J124" s="532"/>
      <c r="K124" s="532"/>
      <c r="L124" s="532"/>
      <c r="M124" s="532"/>
      <c r="N124" s="532"/>
      <c r="O124" s="532"/>
      <c r="P124" s="532"/>
      <c r="Q124" s="532"/>
    </row>
    <row r="125" spans="1:17" s="1" customFormat="1" ht="14.25" x14ac:dyDescent="0.2">
      <c r="A125" s="532"/>
      <c r="B125" s="532"/>
      <c r="C125" s="532"/>
      <c r="D125" s="532"/>
      <c r="E125" s="532"/>
      <c r="F125" s="532"/>
      <c r="G125" s="532"/>
      <c r="H125" s="532"/>
      <c r="I125" s="532"/>
      <c r="J125" s="532"/>
      <c r="K125" s="532"/>
      <c r="L125" s="532"/>
      <c r="M125" s="532"/>
      <c r="N125" s="532"/>
      <c r="O125" s="532"/>
      <c r="P125" s="532"/>
      <c r="Q125" s="532"/>
    </row>
    <row r="126" spans="1:17" s="1" customFormat="1" ht="14.25" x14ac:dyDescent="0.2">
      <c r="A126" s="532"/>
      <c r="B126" s="532"/>
      <c r="C126" s="532"/>
      <c r="D126" s="532"/>
      <c r="E126" s="532"/>
      <c r="F126" s="532"/>
      <c r="G126" s="532"/>
      <c r="H126" s="532"/>
      <c r="I126" s="532"/>
      <c r="J126" s="532"/>
      <c r="K126" s="532"/>
      <c r="L126" s="532"/>
      <c r="M126" s="532"/>
      <c r="N126" s="532"/>
      <c r="O126" s="532"/>
      <c r="P126" s="532"/>
      <c r="Q126" s="532"/>
    </row>
    <row r="127" spans="1:17" s="1" customFormat="1" ht="9.9499999999999993" customHeight="1" x14ac:dyDescent="0.2">
      <c r="H127" s="58"/>
      <c r="I127" s="58"/>
      <c r="J127" s="58"/>
      <c r="K127" s="2"/>
      <c r="L127" s="58"/>
      <c r="M127" s="58"/>
      <c r="N127" s="58"/>
      <c r="O127" s="58"/>
      <c r="P127" s="58"/>
      <c r="Q127" s="58"/>
    </row>
    <row r="128" spans="1:17" s="1" customFormat="1" ht="14.25" x14ac:dyDescent="0.2">
      <c r="A128" s="58" t="s">
        <v>44</v>
      </c>
      <c r="E128" s="58" t="s">
        <v>45</v>
      </c>
      <c r="H128" s="58"/>
      <c r="I128" s="58"/>
      <c r="J128" s="58"/>
      <c r="K128" s="58" t="s">
        <v>47</v>
      </c>
      <c r="L128" s="58"/>
      <c r="M128" s="58"/>
      <c r="N128" s="58"/>
      <c r="O128" s="58"/>
      <c r="P128" s="58"/>
      <c r="Q128" s="58"/>
    </row>
    <row r="129" spans="1:17" s="1" customFormat="1" ht="14.25" x14ac:dyDescent="0.2">
      <c r="B129" s="58"/>
      <c r="C129" s="58"/>
      <c r="F129" s="58"/>
      <c r="G129" s="58"/>
      <c r="H129" s="58"/>
      <c r="I129" s="58"/>
      <c r="J129" s="58"/>
      <c r="K129" s="59"/>
      <c r="L129" s="59"/>
      <c r="M129" s="59"/>
      <c r="N129" s="59"/>
      <c r="O129" s="59"/>
      <c r="P129" s="59"/>
      <c r="Q129" s="58"/>
    </row>
    <row r="130" spans="1:17" s="1" customFormat="1" ht="14.25" x14ac:dyDescent="0.2">
      <c r="A130" s="21"/>
      <c r="B130" s="21"/>
      <c r="C130" s="21"/>
      <c r="D130" s="2"/>
      <c r="E130" s="2"/>
      <c r="F130" s="2"/>
      <c r="G130" s="2"/>
      <c r="H130" s="58"/>
      <c r="I130" s="58"/>
      <c r="J130" s="58"/>
      <c r="K130" s="2"/>
      <c r="L130" s="2"/>
      <c r="M130" s="2"/>
      <c r="N130" s="2"/>
      <c r="O130" s="2"/>
      <c r="P130" s="2"/>
      <c r="Q130" s="2"/>
    </row>
    <row r="131" spans="1:17" s="1" customFormat="1" ht="14.25" x14ac:dyDescent="0.2">
      <c r="A131" s="541" t="str">
        <f>IF(A103="","",A103)</f>
        <v/>
      </c>
      <c r="B131" s="541"/>
      <c r="C131" s="541"/>
      <c r="D131" s="58"/>
      <c r="E131" s="542" t="str">
        <f>IF(E103&lt;&gt;"",E103,"")</f>
        <v/>
      </c>
      <c r="F131" s="542"/>
      <c r="G131" s="542"/>
      <c r="H131" s="542"/>
      <c r="I131" s="58"/>
      <c r="J131" s="58"/>
      <c r="K131" s="562"/>
      <c r="L131" s="562"/>
      <c r="M131" s="562"/>
      <c r="N131" s="562"/>
      <c r="O131" s="562"/>
      <c r="P131" s="562"/>
      <c r="Q131" s="562"/>
    </row>
    <row r="132" spans="1:17" s="1" customFormat="1" ht="14.25" x14ac:dyDescent="0.2">
      <c r="A132" s="2"/>
      <c r="B132" s="2"/>
      <c r="C132" s="2"/>
      <c r="D132" s="2"/>
      <c r="E132" s="2"/>
      <c r="F132" s="2"/>
      <c r="G132" s="2"/>
      <c r="H132" s="2"/>
      <c r="I132" s="2"/>
      <c r="J132" s="2"/>
      <c r="K132" s="2"/>
      <c r="L132" s="2"/>
      <c r="M132" s="2"/>
      <c r="N132" s="2"/>
      <c r="O132" s="2"/>
    </row>
    <row r="133" spans="1:17" s="1" customFormat="1" ht="14.25" x14ac:dyDescent="0.2">
      <c r="A133" s="35"/>
      <c r="B133" s="35"/>
      <c r="C133" s="35"/>
      <c r="D133" s="35"/>
      <c r="E133" s="35"/>
      <c r="F133" s="35"/>
      <c r="G133" s="35"/>
      <c r="H133" s="35"/>
      <c r="I133" s="35"/>
      <c r="J133" s="35"/>
      <c r="K133" s="35"/>
      <c r="L133" s="35"/>
      <c r="M133" s="35"/>
      <c r="N133" s="35"/>
      <c r="O133" s="2"/>
    </row>
    <row r="134" spans="1:17" s="1" customFormat="1" ht="14.25" x14ac:dyDescent="0.2"/>
    <row r="135" spans="1:17" s="1" customFormat="1" ht="14.25" x14ac:dyDescent="0.2"/>
    <row r="136" spans="1:17" s="1" customFormat="1" ht="14.25" x14ac:dyDescent="0.2"/>
    <row r="137" spans="1:17" s="1" customFormat="1" ht="14.25" x14ac:dyDescent="0.2"/>
    <row r="138" spans="1:17" s="1" customFormat="1" ht="14.25" x14ac:dyDescent="0.2"/>
    <row r="139" spans="1:17" s="1" customFormat="1" ht="14.25" x14ac:dyDescent="0.2"/>
    <row r="140" spans="1:17" s="1" customFormat="1" ht="14.25" x14ac:dyDescent="0.2"/>
    <row r="141" spans="1:17" s="1" customFormat="1" ht="14.25" x14ac:dyDescent="0.2"/>
    <row r="142" spans="1:17" s="1" customFormat="1" ht="14.25" x14ac:dyDescent="0.2"/>
    <row r="143" spans="1:17" s="1" customFormat="1" ht="14.25" x14ac:dyDescent="0.2"/>
    <row r="144" spans="1:17" s="1" customFormat="1" ht="14.25" x14ac:dyDescent="0.2"/>
    <row r="145" s="1" customFormat="1" ht="14.25" x14ac:dyDescent="0.2"/>
    <row r="146" s="1" customFormat="1" ht="14.25" x14ac:dyDescent="0.2"/>
    <row r="147" s="1" customFormat="1" ht="14.25" x14ac:dyDescent="0.2"/>
    <row r="148" s="1" customFormat="1" ht="14.25" x14ac:dyDescent="0.2"/>
    <row r="149" s="1" customFormat="1" ht="14.25" x14ac:dyDescent="0.2"/>
    <row r="150" s="1" customFormat="1" ht="14.25" x14ac:dyDescent="0.2"/>
    <row r="151" s="1" customFormat="1" ht="14.25" x14ac:dyDescent="0.2"/>
    <row r="152" s="1" customFormat="1" ht="14.25" x14ac:dyDescent="0.2"/>
    <row r="153" s="1" customFormat="1" ht="14.25" x14ac:dyDescent="0.2"/>
    <row r="154" s="1" customFormat="1" ht="14.25" x14ac:dyDescent="0.2"/>
    <row r="155" s="1" customFormat="1" ht="14.25" x14ac:dyDescent="0.2"/>
    <row r="156" s="1" customFormat="1" ht="14.25" x14ac:dyDescent="0.2"/>
    <row r="157" s="1" customFormat="1" ht="14.25" x14ac:dyDescent="0.2"/>
    <row r="158" s="1" customFormat="1" ht="14.25" x14ac:dyDescent="0.2"/>
    <row r="159" s="1" customFormat="1" ht="14.25" x14ac:dyDescent="0.2"/>
    <row r="160" s="1" customFormat="1" ht="14.25" x14ac:dyDescent="0.2"/>
    <row r="161" s="1" customFormat="1" ht="14.25" x14ac:dyDescent="0.2"/>
    <row r="162" s="1" customFormat="1" ht="14.25" x14ac:dyDescent="0.2"/>
    <row r="163" s="1" customFormat="1" ht="14.25" x14ac:dyDescent="0.2"/>
    <row r="164" s="1" customFormat="1" ht="14.25" x14ac:dyDescent="0.2"/>
    <row r="165" s="1" customFormat="1" ht="14.25" x14ac:dyDescent="0.2"/>
    <row r="166" s="1" customFormat="1" ht="14.25" x14ac:dyDescent="0.2"/>
    <row r="167" s="1" customFormat="1" ht="14.25" x14ac:dyDescent="0.2"/>
    <row r="168" s="1" customFormat="1" ht="14.25" x14ac:dyDescent="0.2"/>
    <row r="169" s="1" customFormat="1" ht="14.25" x14ac:dyDescent="0.2"/>
    <row r="170" s="1" customFormat="1" ht="14.25" x14ac:dyDescent="0.2"/>
    <row r="171" s="1" customFormat="1" ht="14.25" x14ac:dyDescent="0.2"/>
    <row r="172" s="1" customFormat="1" ht="14.25" x14ac:dyDescent="0.2"/>
    <row r="173" s="1" customFormat="1" ht="14.25" x14ac:dyDescent="0.2"/>
    <row r="174" s="1" customFormat="1" ht="14.25" x14ac:dyDescent="0.2"/>
    <row r="175" s="1" customFormat="1" ht="14.25" x14ac:dyDescent="0.2"/>
    <row r="176" s="1" customFormat="1" ht="14.25" x14ac:dyDescent="0.2"/>
    <row r="177" s="1" customFormat="1" ht="14.25" x14ac:dyDescent="0.2"/>
    <row r="178" s="1" customFormat="1" ht="14.25" x14ac:dyDescent="0.2"/>
    <row r="179" s="1" customFormat="1" ht="14.25" x14ac:dyDescent="0.2"/>
    <row r="180" s="1" customFormat="1" ht="14.25" x14ac:dyDescent="0.2"/>
    <row r="181" s="1" customFormat="1" ht="14.25" x14ac:dyDescent="0.2"/>
    <row r="182" s="1" customFormat="1" ht="14.25" x14ac:dyDescent="0.2"/>
    <row r="183" s="1" customFormat="1" ht="14.25" x14ac:dyDescent="0.2"/>
    <row r="184" s="1" customFormat="1" ht="14.25" x14ac:dyDescent="0.2"/>
    <row r="185" s="1" customFormat="1" ht="14.25" x14ac:dyDescent="0.2"/>
    <row r="186" s="1" customFormat="1" ht="14.25" x14ac:dyDescent="0.2"/>
    <row r="187" s="1" customFormat="1" ht="14.25" x14ac:dyDescent="0.2"/>
    <row r="188" s="1" customFormat="1" ht="14.25" x14ac:dyDescent="0.2"/>
    <row r="189" s="1" customFormat="1" ht="14.25" x14ac:dyDescent="0.2"/>
    <row r="190" s="1" customFormat="1" ht="14.25" x14ac:dyDescent="0.2"/>
    <row r="191" s="1" customFormat="1" ht="14.25" x14ac:dyDescent="0.2"/>
    <row r="192" s="1" customFormat="1" ht="14.25" x14ac:dyDescent="0.2"/>
    <row r="193" s="1" customFormat="1" ht="14.25" x14ac:dyDescent="0.2"/>
    <row r="194" s="1" customFormat="1" ht="14.25" x14ac:dyDescent="0.2"/>
    <row r="195" s="1" customFormat="1" ht="14.25" x14ac:dyDescent="0.2"/>
    <row r="196" s="1" customFormat="1" ht="14.25" x14ac:dyDescent="0.2"/>
    <row r="197" s="1" customFormat="1" ht="14.25" x14ac:dyDescent="0.2"/>
    <row r="198" s="1" customFormat="1" ht="14.25" x14ac:dyDescent="0.2"/>
    <row r="199" s="1" customFormat="1" ht="14.25" x14ac:dyDescent="0.2"/>
    <row r="200" s="1" customFormat="1" ht="14.25" x14ac:dyDescent="0.2"/>
    <row r="201" s="1" customFormat="1" ht="14.25" x14ac:dyDescent="0.2"/>
    <row r="202" s="1" customFormat="1" ht="14.25" x14ac:dyDescent="0.2"/>
    <row r="203" s="1" customFormat="1" ht="14.25" x14ac:dyDescent="0.2"/>
    <row r="204" s="1" customFormat="1" ht="14.25" x14ac:dyDescent="0.2"/>
    <row r="205" s="1" customFormat="1" ht="14.25" x14ac:dyDescent="0.2"/>
    <row r="206" s="1" customFormat="1" ht="14.25" x14ac:dyDescent="0.2"/>
    <row r="207" s="1" customFormat="1" ht="14.25" x14ac:dyDescent="0.2"/>
    <row r="208" s="1" customFormat="1" ht="14.25" x14ac:dyDescent="0.2"/>
    <row r="209" s="1" customFormat="1" ht="14.25" x14ac:dyDescent="0.2"/>
    <row r="210" s="1" customFormat="1" ht="14.25" x14ac:dyDescent="0.2"/>
    <row r="211" s="1" customFormat="1" ht="14.25" x14ac:dyDescent="0.2"/>
    <row r="212" s="1" customFormat="1" ht="14.25" x14ac:dyDescent="0.2"/>
    <row r="213" s="1" customFormat="1" ht="14.25" x14ac:dyDescent="0.2"/>
    <row r="214" s="1" customFormat="1" ht="14.25" x14ac:dyDescent="0.2"/>
    <row r="215" s="1" customFormat="1" ht="14.25" x14ac:dyDescent="0.2"/>
    <row r="216" s="1" customFormat="1" ht="14.25" x14ac:dyDescent="0.2"/>
    <row r="217" s="1" customFormat="1" ht="14.25" x14ac:dyDescent="0.2"/>
    <row r="218" s="1" customFormat="1" ht="14.25" x14ac:dyDescent="0.2"/>
    <row r="219" s="1" customFormat="1" ht="14.25" x14ac:dyDescent="0.2"/>
    <row r="220" s="1" customFormat="1" ht="14.25" x14ac:dyDescent="0.2"/>
    <row r="221" s="1" customFormat="1" ht="14.25" x14ac:dyDescent="0.2"/>
    <row r="222" s="1" customFormat="1" ht="14.25" x14ac:dyDescent="0.2"/>
    <row r="223" s="1" customFormat="1" ht="14.25" x14ac:dyDescent="0.2"/>
    <row r="224" s="1" customFormat="1" ht="14.25" x14ac:dyDescent="0.2"/>
    <row r="225" s="1" customFormat="1" ht="14.25" x14ac:dyDescent="0.2"/>
    <row r="226" s="1" customFormat="1" ht="14.25" x14ac:dyDescent="0.2"/>
    <row r="227" s="1" customFormat="1" ht="14.25" x14ac:dyDescent="0.2"/>
    <row r="228" s="1" customFormat="1" ht="14.25" x14ac:dyDescent="0.2"/>
    <row r="229" s="1" customFormat="1" ht="14.25" x14ac:dyDescent="0.2"/>
    <row r="230" s="1" customFormat="1" ht="14.25" x14ac:dyDescent="0.2"/>
    <row r="231" s="1" customFormat="1" ht="14.25" x14ac:dyDescent="0.2"/>
    <row r="232" s="1" customFormat="1" ht="14.25" x14ac:dyDescent="0.2"/>
    <row r="233" s="1" customFormat="1" ht="14.25" x14ac:dyDescent="0.2"/>
    <row r="234" s="1" customFormat="1" ht="14.25" x14ac:dyDescent="0.2"/>
    <row r="235" s="1" customFormat="1" ht="14.25" x14ac:dyDescent="0.2"/>
    <row r="236" s="1" customFormat="1" ht="14.25" x14ac:dyDescent="0.2"/>
    <row r="237" s="1" customFormat="1" ht="14.25" x14ac:dyDescent="0.2"/>
    <row r="238" s="1" customFormat="1" ht="14.25" x14ac:dyDescent="0.2"/>
    <row r="239" s="1" customFormat="1" ht="14.25" x14ac:dyDescent="0.2"/>
    <row r="240" s="1" customFormat="1" ht="14.25" x14ac:dyDescent="0.2"/>
    <row r="241" s="1" customFormat="1" ht="14.25" x14ac:dyDescent="0.2"/>
    <row r="242" s="1" customFormat="1" ht="14.25" x14ac:dyDescent="0.2"/>
    <row r="243" s="1" customFormat="1" ht="14.25" x14ac:dyDescent="0.2"/>
    <row r="244" s="1" customFormat="1" ht="14.25" x14ac:dyDescent="0.2"/>
    <row r="245" s="1" customFormat="1" ht="14.25" x14ac:dyDescent="0.2"/>
    <row r="246" s="1" customFormat="1" ht="14.25" x14ac:dyDescent="0.2"/>
    <row r="247" s="1" customFormat="1" ht="14.25" x14ac:dyDescent="0.2"/>
    <row r="248" s="1" customFormat="1" ht="14.25" x14ac:dyDescent="0.2"/>
    <row r="249" s="1" customFormat="1" ht="14.25" x14ac:dyDescent="0.2"/>
    <row r="250" s="1" customFormat="1" ht="14.25" x14ac:dyDescent="0.2"/>
    <row r="251" s="1" customFormat="1" ht="14.25" x14ac:dyDescent="0.2"/>
    <row r="252" s="1" customFormat="1" ht="14.25" x14ac:dyDescent="0.2"/>
    <row r="253" s="1" customFormat="1" ht="14.25" x14ac:dyDescent="0.2"/>
    <row r="254" s="1" customFormat="1" ht="14.25" x14ac:dyDescent="0.2"/>
    <row r="255" s="1" customFormat="1" ht="14.25" x14ac:dyDescent="0.2"/>
    <row r="256" s="1" customFormat="1" ht="14.25" x14ac:dyDescent="0.2"/>
    <row r="257" s="1" customFormat="1" ht="14.25" x14ac:dyDescent="0.2"/>
    <row r="258" s="1" customFormat="1" ht="14.25" x14ac:dyDescent="0.2"/>
    <row r="259" s="1" customFormat="1" ht="14.25" x14ac:dyDescent="0.2"/>
    <row r="260" s="1" customFormat="1" ht="14.25" x14ac:dyDescent="0.2"/>
    <row r="261" s="1" customFormat="1" ht="14.25" x14ac:dyDescent="0.2"/>
    <row r="262" s="1" customFormat="1" ht="14.25" x14ac:dyDescent="0.2"/>
    <row r="263" s="1" customFormat="1" ht="14.25" x14ac:dyDescent="0.2"/>
    <row r="264" s="1" customFormat="1" ht="14.25" x14ac:dyDescent="0.2"/>
    <row r="265" s="1" customFormat="1" ht="14.25" x14ac:dyDescent="0.2"/>
    <row r="266" s="1" customFormat="1" ht="14.25" x14ac:dyDescent="0.2"/>
    <row r="267" s="1" customFormat="1" ht="14.25" x14ac:dyDescent="0.2"/>
    <row r="268" s="1" customFormat="1" ht="14.25" x14ac:dyDescent="0.2"/>
    <row r="269" s="1" customFormat="1" ht="14.25" x14ac:dyDescent="0.2"/>
    <row r="270" s="1" customFormat="1" ht="14.25" x14ac:dyDescent="0.2"/>
    <row r="271" s="1" customFormat="1" ht="14.25" x14ac:dyDescent="0.2"/>
    <row r="272" s="1" customFormat="1" ht="14.25" x14ac:dyDescent="0.2"/>
    <row r="273" s="1" customFormat="1" ht="14.25" x14ac:dyDescent="0.2"/>
    <row r="274" s="1" customFormat="1" ht="14.25" x14ac:dyDescent="0.2"/>
    <row r="275" s="1" customFormat="1" ht="14.25" x14ac:dyDescent="0.2"/>
    <row r="276" s="1" customFormat="1" ht="14.25" x14ac:dyDescent="0.2"/>
    <row r="277" s="1" customFormat="1" ht="14.25" x14ac:dyDescent="0.2"/>
    <row r="278" s="1" customFormat="1" ht="14.25" x14ac:dyDescent="0.2"/>
    <row r="279" s="1" customFormat="1" ht="14.25" x14ac:dyDescent="0.2"/>
    <row r="280" s="1" customFormat="1" ht="14.25" x14ac:dyDescent="0.2"/>
    <row r="281" s="1" customFormat="1" ht="14.25" x14ac:dyDescent="0.2"/>
    <row r="282" s="1" customFormat="1" ht="14.25" x14ac:dyDescent="0.2"/>
    <row r="283" s="1" customFormat="1" ht="14.25" x14ac:dyDescent="0.2"/>
    <row r="284" s="1" customFormat="1" ht="14.25" x14ac:dyDescent="0.2"/>
    <row r="285" s="1" customFormat="1" ht="14.25" x14ac:dyDescent="0.2"/>
    <row r="286" s="1" customFormat="1" ht="14.25" x14ac:dyDescent="0.2"/>
    <row r="287" s="1" customFormat="1" ht="14.25" x14ac:dyDescent="0.2"/>
    <row r="288" s="1" customFormat="1" ht="14.25" x14ac:dyDescent="0.2"/>
    <row r="289" s="1" customFormat="1" ht="14.25" x14ac:dyDescent="0.2"/>
    <row r="290" s="1" customFormat="1" ht="14.25" x14ac:dyDescent="0.2"/>
    <row r="291" s="1" customFormat="1" ht="14.25" x14ac:dyDescent="0.2"/>
    <row r="292" s="1" customFormat="1" ht="14.25" x14ac:dyDescent="0.2"/>
    <row r="293" s="1" customFormat="1" ht="14.25" x14ac:dyDescent="0.2"/>
    <row r="294" s="1" customFormat="1" ht="14.25" x14ac:dyDescent="0.2"/>
    <row r="295" s="1" customFormat="1" ht="14.25" x14ac:dyDescent="0.2"/>
    <row r="296" s="1" customFormat="1" ht="14.25" x14ac:dyDescent="0.2"/>
    <row r="297" s="1" customFormat="1" ht="14.25" x14ac:dyDescent="0.2"/>
    <row r="298" s="1" customFormat="1" ht="14.25" x14ac:dyDescent="0.2"/>
    <row r="299" s="1" customFormat="1" ht="14.25" x14ac:dyDescent="0.2"/>
    <row r="300" s="1" customFormat="1" ht="14.25" x14ac:dyDescent="0.2"/>
    <row r="301" s="1" customFormat="1" ht="14.25" x14ac:dyDescent="0.2"/>
    <row r="302" s="1" customFormat="1" ht="14.25" x14ac:dyDescent="0.2"/>
    <row r="303" s="1" customFormat="1" ht="14.25" x14ac:dyDescent="0.2"/>
    <row r="304" s="1" customFormat="1" ht="14.25" x14ac:dyDescent="0.2"/>
    <row r="305" s="1" customFormat="1" ht="14.25" x14ac:dyDescent="0.2"/>
    <row r="306" s="1" customFormat="1" ht="14.25" x14ac:dyDescent="0.2"/>
    <row r="307" s="1" customFormat="1" ht="14.25" x14ac:dyDescent="0.2"/>
    <row r="308" s="1" customFormat="1" ht="14.25" x14ac:dyDescent="0.2"/>
    <row r="309" s="1" customFormat="1" ht="14.25" x14ac:dyDescent="0.2"/>
    <row r="310" s="1" customFormat="1" ht="14.25" x14ac:dyDescent="0.2"/>
    <row r="311" s="1" customFormat="1" ht="14.25" x14ac:dyDescent="0.2"/>
    <row r="312" s="1" customFormat="1" ht="14.25" x14ac:dyDescent="0.2"/>
    <row r="313" s="1" customFormat="1" ht="14.25" x14ac:dyDescent="0.2"/>
    <row r="314" s="1" customFormat="1" ht="14.25" x14ac:dyDescent="0.2"/>
    <row r="315" s="1" customFormat="1" ht="14.25" x14ac:dyDescent="0.2"/>
    <row r="316" s="1" customFormat="1" ht="14.25" x14ac:dyDescent="0.2"/>
    <row r="317" s="1" customFormat="1" ht="14.25" x14ac:dyDescent="0.2"/>
    <row r="318" s="1" customFormat="1" ht="14.25" x14ac:dyDescent="0.2"/>
    <row r="319" s="1" customFormat="1" ht="14.25" x14ac:dyDescent="0.2"/>
    <row r="320" s="1" customFormat="1" ht="14.25" x14ac:dyDescent="0.2"/>
    <row r="321" s="1" customFormat="1" ht="14.25" x14ac:dyDescent="0.2"/>
    <row r="322" s="1" customFormat="1" ht="14.25" x14ac:dyDescent="0.2"/>
    <row r="323" s="1" customFormat="1" ht="14.25" x14ac:dyDescent="0.2"/>
    <row r="324" s="1" customFormat="1" ht="14.25" x14ac:dyDescent="0.2"/>
    <row r="325" s="1" customFormat="1" ht="14.25" x14ac:dyDescent="0.2"/>
    <row r="326" s="1" customFormat="1" ht="14.25" x14ac:dyDescent="0.2"/>
    <row r="327" s="1" customFormat="1" ht="14.25" x14ac:dyDescent="0.2"/>
    <row r="328" s="1" customFormat="1" ht="14.25" x14ac:dyDescent="0.2"/>
    <row r="329" s="1" customFormat="1" ht="14.25" x14ac:dyDescent="0.2"/>
    <row r="330" s="1" customFormat="1" ht="14.25" x14ac:dyDescent="0.2"/>
    <row r="331" s="1" customFormat="1" ht="14.25" x14ac:dyDescent="0.2"/>
    <row r="332" s="1" customFormat="1" ht="14.25" x14ac:dyDescent="0.2"/>
    <row r="333" s="1" customFormat="1" ht="14.25" x14ac:dyDescent="0.2"/>
    <row r="334" s="1" customFormat="1" ht="14.25" x14ac:dyDescent="0.2"/>
    <row r="335" s="1" customFormat="1" ht="14.25" x14ac:dyDescent="0.2"/>
    <row r="336" s="1" customFormat="1" ht="14.25" x14ac:dyDescent="0.2"/>
    <row r="337" s="1" customFormat="1" ht="14.25" x14ac:dyDescent="0.2"/>
    <row r="338" s="1" customFormat="1" ht="14.25" x14ac:dyDescent="0.2"/>
    <row r="339" s="1" customFormat="1" ht="14.25" x14ac:dyDescent="0.2"/>
    <row r="340" s="1" customFormat="1" ht="14.25" x14ac:dyDescent="0.2"/>
    <row r="341" s="1" customFormat="1" ht="14.25" x14ac:dyDescent="0.2"/>
    <row r="342" s="1" customFormat="1" ht="14.25" x14ac:dyDescent="0.2"/>
    <row r="343" s="1" customFormat="1" ht="14.25" x14ac:dyDescent="0.2"/>
    <row r="344" s="1" customFormat="1" ht="14.25" x14ac:dyDescent="0.2"/>
    <row r="345" s="1" customFormat="1" ht="14.25" x14ac:dyDescent="0.2"/>
    <row r="346" s="1" customFormat="1" ht="14.25" x14ac:dyDescent="0.2"/>
    <row r="347" s="1" customFormat="1" ht="14.25" x14ac:dyDescent="0.2"/>
    <row r="348" s="1" customFormat="1" ht="14.25" x14ac:dyDescent="0.2"/>
    <row r="349" s="1" customFormat="1" ht="14.25" x14ac:dyDescent="0.2"/>
    <row r="350" s="1" customFormat="1" ht="14.25" x14ac:dyDescent="0.2"/>
    <row r="351" s="1" customFormat="1" ht="14.25" x14ac:dyDescent="0.2"/>
    <row r="352" s="1" customFormat="1" ht="14.25" x14ac:dyDescent="0.2"/>
    <row r="353" s="1" customFormat="1" ht="14.25" x14ac:dyDescent="0.2"/>
    <row r="354" s="1" customFormat="1" ht="14.25" x14ac:dyDescent="0.2"/>
    <row r="355" s="1" customFormat="1" ht="14.25" x14ac:dyDescent="0.2"/>
    <row r="356" s="1" customFormat="1" ht="14.25" x14ac:dyDescent="0.2"/>
    <row r="357" s="1" customFormat="1" ht="14.25" x14ac:dyDescent="0.2"/>
    <row r="358" s="1" customFormat="1" ht="14.25" x14ac:dyDescent="0.2"/>
    <row r="359" s="1" customFormat="1" ht="14.25" x14ac:dyDescent="0.2"/>
    <row r="360" s="1" customFormat="1" ht="14.25" x14ac:dyDescent="0.2"/>
    <row r="361" s="1" customFormat="1" ht="14.25" x14ac:dyDescent="0.2"/>
    <row r="362" s="1" customFormat="1" ht="14.25" x14ac:dyDescent="0.2"/>
    <row r="363" s="1" customFormat="1" ht="14.25" x14ac:dyDescent="0.2"/>
    <row r="364" s="1" customFormat="1" ht="14.25" x14ac:dyDescent="0.2"/>
    <row r="365" s="1" customFormat="1" ht="14.25" x14ac:dyDescent="0.2"/>
    <row r="366" s="1" customFormat="1" ht="14.25" x14ac:dyDescent="0.2"/>
    <row r="367" s="1" customFormat="1" ht="14.25" x14ac:dyDescent="0.2"/>
    <row r="368" s="1" customFormat="1" ht="14.25" x14ac:dyDescent="0.2"/>
    <row r="369" s="1" customFormat="1" ht="14.25" x14ac:dyDescent="0.2"/>
    <row r="370" s="1" customFormat="1" ht="14.25" x14ac:dyDescent="0.2"/>
    <row r="371" s="1" customFormat="1" ht="14.25" x14ac:dyDescent="0.2"/>
    <row r="372" s="1" customFormat="1" ht="14.25" x14ac:dyDescent="0.2"/>
    <row r="373" s="1" customFormat="1" ht="14.25" x14ac:dyDescent="0.2"/>
    <row r="374" s="1" customFormat="1" ht="14.25" x14ac:dyDescent="0.2"/>
    <row r="375" s="1" customFormat="1" ht="14.25" x14ac:dyDescent="0.2"/>
    <row r="376" s="1" customFormat="1" ht="14.25" x14ac:dyDescent="0.2"/>
    <row r="377" s="1" customFormat="1" ht="14.25" x14ac:dyDescent="0.2"/>
    <row r="378" s="1" customFormat="1" ht="14.25" x14ac:dyDescent="0.2"/>
    <row r="379" s="1" customFormat="1" ht="14.25" x14ac:dyDescent="0.2"/>
    <row r="380" s="1" customFormat="1" ht="14.25" x14ac:dyDescent="0.2"/>
    <row r="381" s="1" customFormat="1" ht="14.25" x14ac:dyDescent="0.2"/>
    <row r="382" s="1" customFormat="1" ht="14.25" x14ac:dyDescent="0.2"/>
    <row r="383" s="1" customFormat="1" ht="14.25" x14ac:dyDescent="0.2"/>
    <row r="384" s="1" customFormat="1" ht="14.25" x14ac:dyDescent="0.2"/>
    <row r="385" s="1" customFormat="1" ht="14.25" x14ac:dyDescent="0.2"/>
    <row r="386" s="1" customFormat="1" ht="14.25" x14ac:dyDescent="0.2"/>
    <row r="387" s="1" customFormat="1" ht="14.25" x14ac:dyDescent="0.2"/>
    <row r="388" s="1" customFormat="1" ht="14.25" x14ac:dyDescent="0.2"/>
    <row r="389" s="1" customFormat="1" ht="14.25" x14ac:dyDescent="0.2"/>
    <row r="390" s="1" customFormat="1" ht="14.25" x14ac:dyDescent="0.2"/>
    <row r="391" s="1" customFormat="1" ht="14.25" x14ac:dyDescent="0.2"/>
    <row r="392" s="1" customFormat="1" ht="14.25" x14ac:dyDescent="0.2"/>
    <row r="393" s="1" customFormat="1" ht="14.25" x14ac:dyDescent="0.2"/>
    <row r="394" s="1" customFormat="1" ht="14.25" x14ac:dyDescent="0.2"/>
    <row r="395" s="1" customFormat="1" ht="14.25" x14ac:dyDescent="0.2"/>
    <row r="396" s="1" customFormat="1" ht="14.25" x14ac:dyDescent="0.2"/>
    <row r="397" s="1" customFormat="1" ht="14.25" x14ac:dyDescent="0.2"/>
    <row r="398" s="1" customFormat="1" ht="14.25" x14ac:dyDescent="0.2"/>
    <row r="399" s="1" customFormat="1" ht="14.25" x14ac:dyDescent="0.2"/>
    <row r="400" s="1" customFormat="1" ht="14.25" x14ac:dyDescent="0.2"/>
    <row r="401" s="1" customFormat="1" ht="14.25" x14ac:dyDescent="0.2"/>
    <row r="402" s="1" customFormat="1" ht="14.25" x14ac:dyDescent="0.2"/>
    <row r="403" s="1" customFormat="1" ht="14.25" x14ac:dyDescent="0.2"/>
    <row r="404" s="1" customFormat="1" ht="14.25" x14ac:dyDescent="0.2"/>
    <row r="405" s="1" customFormat="1" ht="14.25" x14ac:dyDescent="0.2"/>
    <row r="406" s="1" customFormat="1" ht="14.25" x14ac:dyDescent="0.2"/>
    <row r="407" s="1" customFormat="1" ht="14.25" x14ac:dyDescent="0.2"/>
    <row r="408" s="1" customFormat="1" ht="14.25" x14ac:dyDescent="0.2"/>
    <row r="409" s="1" customFormat="1" ht="14.25" x14ac:dyDescent="0.2"/>
    <row r="410" s="1" customFormat="1" ht="14.25" x14ac:dyDescent="0.2"/>
    <row r="411" s="1" customFormat="1" ht="14.25" x14ac:dyDescent="0.2"/>
    <row r="412" s="1" customFormat="1" ht="14.25" x14ac:dyDescent="0.2"/>
    <row r="413" s="1" customFormat="1" ht="14.25" x14ac:dyDescent="0.2"/>
    <row r="414" s="1" customFormat="1" ht="14.25" x14ac:dyDescent="0.2"/>
    <row r="415" s="1" customFormat="1" ht="14.25" x14ac:dyDescent="0.2"/>
    <row r="416" s="1" customFormat="1" ht="14.25" x14ac:dyDescent="0.2"/>
    <row r="417" s="1" customFormat="1" ht="14.25" x14ac:dyDescent="0.2"/>
    <row r="418" s="1" customFormat="1" ht="14.25" x14ac:dyDescent="0.2"/>
    <row r="419" s="1" customFormat="1" ht="14.25" x14ac:dyDescent="0.2"/>
    <row r="420" s="1" customFormat="1" ht="14.25" x14ac:dyDescent="0.2"/>
    <row r="421" s="1" customFormat="1" ht="14.25" x14ac:dyDescent="0.2"/>
    <row r="422" s="1" customFormat="1" ht="14.25" x14ac:dyDescent="0.2"/>
    <row r="423" s="1" customFormat="1" ht="14.25" x14ac:dyDescent="0.2"/>
    <row r="424" s="1" customFormat="1" ht="14.25" x14ac:dyDescent="0.2"/>
    <row r="425" s="1" customFormat="1" ht="14.25" x14ac:dyDescent="0.2"/>
    <row r="426" s="1" customFormat="1" ht="14.25" x14ac:dyDescent="0.2"/>
    <row r="427" s="1" customFormat="1" ht="14.25" x14ac:dyDescent="0.2"/>
    <row r="428" s="1" customFormat="1" ht="14.25" x14ac:dyDescent="0.2"/>
    <row r="429" s="1" customFormat="1" ht="14.25" x14ac:dyDescent="0.2"/>
    <row r="430" s="1" customFormat="1" ht="14.25" x14ac:dyDescent="0.2"/>
    <row r="431" s="1" customFormat="1" ht="14.25" x14ac:dyDescent="0.2"/>
    <row r="432" s="1" customFormat="1" ht="14.25" x14ac:dyDescent="0.2"/>
    <row r="433" s="1" customFormat="1" ht="14.25" x14ac:dyDescent="0.2"/>
    <row r="434" s="1" customFormat="1" ht="14.25" x14ac:dyDescent="0.2"/>
    <row r="435" s="1" customFormat="1" ht="14.25" x14ac:dyDescent="0.2"/>
    <row r="436" s="1" customFormat="1" ht="14.25" x14ac:dyDescent="0.2"/>
    <row r="437" s="1" customFormat="1" ht="14.25" x14ac:dyDescent="0.2"/>
    <row r="438" s="1" customFormat="1" ht="14.25" x14ac:dyDescent="0.2"/>
    <row r="439" s="1" customFormat="1" ht="14.25" x14ac:dyDescent="0.2"/>
    <row r="440" s="1" customFormat="1" ht="14.25" x14ac:dyDescent="0.2"/>
    <row r="441" s="1" customFormat="1" ht="14.25" x14ac:dyDescent="0.2"/>
    <row r="442" s="1" customFormat="1" ht="14.25" x14ac:dyDescent="0.2"/>
    <row r="443" s="1" customFormat="1" ht="14.25" x14ac:dyDescent="0.2"/>
    <row r="444" s="1" customFormat="1" ht="14.25" x14ac:dyDescent="0.2"/>
    <row r="445" s="1" customFormat="1" ht="14.25" x14ac:dyDescent="0.2"/>
    <row r="446" s="1" customFormat="1" ht="14.25" x14ac:dyDescent="0.2"/>
    <row r="447" s="1" customFormat="1" ht="14.25" x14ac:dyDescent="0.2"/>
  </sheetData>
  <mergeCells count="112">
    <mergeCell ref="K131:Q131"/>
    <mergeCell ref="O90:Q90"/>
    <mergeCell ref="N85:Q85"/>
    <mergeCell ref="N86:Q86"/>
    <mergeCell ref="C53:E53"/>
    <mergeCell ref="F35:Q35"/>
    <mergeCell ref="A21:C21"/>
    <mergeCell ref="F23:H23"/>
    <mergeCell ref="F33:Q33"/>
    <mergeCell ref="F21:I21"/>
    <mergeCell ref="C67:H67"/>
    <mergeCell ref="G73:K73"/>
    <mergeCell ref="L85:M85"/>
    <mergeCell ref="M51:Q51"/>
    <mergeCell ref="M67:Q67"/>
    <mergeCell ref="G97:M97"/>
    <mergeCell ref="L84:M84"/>
    <mergeCell ref="O92:Q92"/>
    <mergeCell ref="A82:F82"/>
    <mergeCell ref="A87:F87"/>
    <mergeCell ref="G87:K87"/>
    <mergeCell ref="A86:F86"/>
    <mergeCell ref="N87:Q87"/>
    <mergeCell ref="L82:M82"/>
    <mergeCell ref="N7:Q7"/>
    <mergeCell ref="E131:H131"/>
    <mergeCell ref="A77:F77"/>
    <mergeCell ref="L77:M77"/>
    <mergeCell ref="L78:M78"/>
    <mergeCell ref="A131:C131"/>
    <mergeCell ref="G84:K84"/>
    <mergeCell ref="A85:F85"/>
    <mergeCell ref="G74:K74"/>
    <mergeCell ref="G76:K76"/>
    <mergeCell ref="A84:F84"/>
    <mergeCell ref="G82:K82"/>
    <mergeCell ref="G77:K77"/>
    <mergeCell ref="A81:E81"/>
    <mergeCell ref="A78:F78"/>
    <mergeCell ref="G75:K75"/>
    <mergeCell ref="G78:K78"/>
    <mergeCell ref="A75:F75"/>
    <mergeCell ref="A83:F83"/>
    <mergeCell ref="G83:K83"/>
    <mergeCell ref="L86:M86"/>
    <mergeCell ref="G85:K85"/>
    <mergeCell ref="L87:M87"/>
    <mergeCell ref="L83:M83"/>
    <mergeCell ref="F9:I9"/>
    <mergeCell ref="C41:H41"/>
    <mergeCell ref="M69:Q69"/>
    <mergeCell ref="C51:H51"/>
    <mergeCell ref="C55:H55"/>
    <mergeCell ref="A1:Q1"/>
    <mergeCell ref="A2:Q2"/>
    <mergeCell ref="A3:Q3"/>
    <mergeCell ref="F7:I7"/>
    <mergeCell ref="M39:Q39"/>
    <mergeCell ref="M41:Q41"/>
    <mergeCell ref="M59:Q59"/>
    <mergeCell ref="M45:O45"/>
    <mergeCell ref="M53:Q53"/>
    <mergeCell ref="M55:O55"/>
    <mergeCell ref="C43:H43"/>
    <mergeCell ref="C59:H59"/>
    <mergeCell ref="F11:I11"/>
    <mergeCell ref="N9:Q9"/>
    <mergeCell ref="F15:I15"/>
    <mergeCell ref="N15:Q15"/>
    <mergeCell ref="F13:I13"/>
    <mergeCell ref="F27:Q27"/>
    <mergeCell ref="N19:Q19"/>
    <mergeCell ref="A74:F74"/>
    <mergeCell ref="F29:Q29"/>
    <mergeCell ref="F17:I17"/>
    <mergeCell ref="N17:Q17"/>
    <mergeCell ref="N21:Q21"/>
    <mergeCell ref="N23:Q23"/>
    <mergeCell ref="L74:M74"/>
    <mergeCell ref="M63:O63"/>
    <mergeCell ref="A45:B45"/>
    <mergeCell ref="C39:H39"/>
    <mergeCell ref="C69:E69"/>
    <mergeCell ref="A73:F73"/>
    <mergeCell ref="L73:M73"/>
    <mergeCell ref="A72:E72"/>
    <mergeCell ref="F25:K25"/>
    <mergeCell ref="F19:I19"/>
    <mergeCell ref="K104:Q104"/>
    <mergeCell ref="N73:P73"/>
    <mergeCell ref="N74:P74"/>
    <mergeCell ref="N75:P75"/>
    <mergeCell ref="N76:P76"/>
    <mergeCell ref="N77:P77"/>
    <mergeCell ref="N78:P78"/>
    <mergeCell ref="A109:Q126"/>
    <mergeCell ref="M47:O47"/>
    <mergeCell ref="C61:E61"/>
    <mergeCell ref="C63:H63"/>
    <mergeCell ref="M61:Q61"/>
    <mergeCell ref="K103:Q103"/>
    <mergeCell ref="E90:G90"/>
    <mergeCell ref="L75:M75"/>
    <mergeCell ref="L76:M76"/>
    <mergeCell ref="A76:F76"/>
    <mergeCell ref="A103:C103"/>
    <mergeCell ref="E103:H103"/>
    <mergeCell ref="E95:Q95"/>
    <mergeCell ref="N82:Q82"/>
    <mergeCell ref="G86:K86"/>
    <mergeCell ref="N83:Q83"/>
    <mergeCell ref="N84:Q84"/>
  </mergeCells>
  <pageMargins left="0.5701389" right="0.3541667" top="0.57986110000000002" bottom="0.32986110000000002" header="0.25" footer="0.2097222"/>
  <pageSetup paperSize="9" scale="97" fitToHeight="0" orientation="portrait" horizontalDpi="300" r:id="rId1"/>
  <headerFooter alignWithMargins="0"/>
  <rowBreaks count="1" manualBreakCount="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Hilfstabelle!$A$1:$A$3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732"/>
  <sheetViews>
    <sheetView showGridLines="0" zoomScaleNormal="100" zoomScaleSheetLayoutView="100" workbookViewId="0">
      <selection sqref="A1:J1"/>
    </sheetView>
  </sheetViews>
  <sheetFormatPr baseColWidth="10" defaultRowHeight="12.75" x14ac:dyDescent="0.2"/>
  <cols>
    <col min="1" max="1" width="3" style="12" customWidth="1"/>
    <col min="2" max="2" width="5" style="12" customWidth="1"/>
    <col min="3" max="3" width="12.85546875" style="12" customWidth="1"/>
    <col min="4" max="4" width="1.5703125" style="12" customWidth="1"/>
    <col min="5" max="5" width="15.28515625" style="12" customWidth="1"/>
    <col min="6" max="6" width="1.42578125" style="10" customWidth="1"/>
    <col min="7" max="7" width="25" style="12" customWidth="1"/>
    <col min="8" max="8" width="1.42578125" style="12" customWidth="1"/>
    <col min="9" max="9" width="37.5703125" style="12" customWidth="1"/>
    <col min="10" max="10" width="15" style="10" customWidth="1"/>
    <col min="11" max="19" width="7.7109375" style="12" customWidth="1"/>
    <col min="20" max="16384" width="11.42578125" style="12"/>
  </cols>
  <sheetData>
    <row r="1" spans="1:18" ht="41.25" customHeight="1" x14ac:dyDescent="0.2">
      <c r="A1" s="656" t="s">
        <v>102</v>
      </c>
      <c r="B1" s="657"/>
      <c r="C1" s="657"/>
      <c r="D1" s="657"/>
      <c r="E1" s="657"/>
      <c r="F1" s="657"/>
      <c r="G1" s="657"/>
      <c r="H1" s="657"/>
      <c r="I1" s="657"/>
      <c r="J1" s="658"/>
      <c r="K1" s="131"/>
      <c r="L1" s="131"/>
      <c r="M1" s="131"/>
      <c r="N1" s="131"/>
      <c r="O1" s="132"/>
      <c r="P1" s="132"/>
      <c r="Q1" s="132"/>
    </row>
    <row r="2" spans="1:18" ht="12.75" customHeight="1" x14ac:dyDescent="0.2">
      <c r="B2" s="133"/>
      <c r="C2" s="133"/>
      <c r="D2" s="133"/>
      <c r="E2" s="133"/>
      <c r="F2" s="133"/>
      <c r="G2" s="133"/>
      <c r="H2" s="133"/>
      <c r="I2" s="133"/>
      <c r="J2" s="133"/>
      <c r="K2" s="132"/>
      <c r="L2" s="132"/>
      <c r="M2" s="132"/>
      <c r="N2" s="132"/>
      <c r="O2" s="132"/>
      <c r="P2" s="132"/>
      <c r="Q2" s="132"/>
    </row>
    <row r="3" spans="1:18" ht="63.6" customHeight="1" x14ac:dyDescent="0.2">
      <c r="A3" s="631" t="s">
        <v>103</v>
      </c>
      <c r="B3" s="632"/>
      <c r="C3" s="632"/>
      <c r="D3" s="632"/>
      <c r="E3" s="632"/>
      <c r="F3" s="632"/>
      <c r="G3" s="632"/>
      <c r="H3" s="632"/>
      <c r="I3" s="632"/>
      <c r="J3" s="632"/>
      <c r="K3" s="134"/>
      <c r="L3" s="134"/>
      <c r="M3" s="134"/>
      <c r="N3" s="134"/>
      <c r="O3" s="134"/>
      <c r="P3" s="135"/>
      <c r="Q3" s="135"/>
      <c r="R3" s="136"/>
    </row>
    <row r="4" spans="1:18" ht="9" customHeight="1" x14ac:dyDescent="0.2">
      <c r="B4" s="137"/>
      <c r="C4" s="137"/>
      <c r="D4" s="137"/>
      <c r="E4" s="137"/>
      <c r="F4" s="137"/>
      <c r="G4" s="137"/>
      <c r="H4" s="137"/>
      <c r="I4" s="137"/>
      <c r="J4" s="137"/>
      <c r="K4" s="135"/>
      <c r="L4" s="135"/>
      <c r="M4" s="135"/>
      <c r="N4" s="135"/>
      <c r="O4" s="135"/>
      <c r="P4" s="135"/>
      <c r="Q4" s="135"/>
      <c r="R4" s="136"/>
    </row>
    <row r="5" spans="1:18" ht="10.5" customHeight="1" x14ac:dyDescent="0.2">
      <c r="B5" s="138"/>
      <c r="C5" s="138"/>
      <c r="D5" s="138"/>
      <c r="E5" s="138"/>
      <c r="F5" s="139"/>
      <c r="G5" s="138"/>
      <c r="H5" s="138"/>
      <c r="I5" s="138"/>
      <c r="J5" s="139"/>
      <c r="K5" s="135"/>
      <c r="L5" s="135"/>
      <c r="M5" s="135"/>
      <c r="N5" s="135"/>
      <c r="O5" s="135"/>
      <c r="P5" s="135"/>
      <c r="Q5" s="135"/>
    </row>
    <row r="6" spans="1:18" ht="18.75" customHeight="1" x14ac:dyDescent="0.2">
      <c r="A6" s="659" t="s">
        <v>104</v>
      </c>
      <c r="B6" s="660"/>
      <c r="C6" s="660"/>
      <c r="D6" s="660"/>
      <c r="E6" s="660"/>
      <c r="F6" s="660"/>
      <c r="G6" s="660"/>
      <c r="H6" s="660"/>
      <c r="I6" s="660"/>
      <c r="J6" s="660"/>
      <c r="K6" s="140"/>
      <c r="L6" s="140"/>
      <c r="M6" s="140"/>
      <c r="N6" s="140"/>
      <c r="O6" s="140"/>
      <c r="P6" s="140"/>
      <c r="Q6" s="140"/>
    </row>
    <row r="7" spans="1:18" ht="36" customHeight="1" x14ac:dyDescent="0.2">
      <c r="A7" s="141" t="s">
        <v>105</v>
      </c>
      <c r="B7" s="661" t="s">
        <v>106</v>
      </c>
      <c r="C7" s="662"/>
      <c r="D7" s="662"/>
      <c r="E7" s="662"/>
      <c r="F7" s="662"/>
      <c r="G7" s="662"/>
      <c r="H7" s="662"/>
      <c r="I7" s="662"/>
      <c r="J7" s="662"/>
      <c r="K7" s="135"/>
      <c r="L7" s="135"/>
      <c r="M7" s="135"/>
      <c r="N7" s="135"/>
      <c r="O7" s="135"/>
      <c r="P7" s="135"/>
      <c r="Q7" s="135"/>
    </row>
    <row r="8" spans="1:18" ht="34.5" customHeight="1" x14ac:dyDescent="0.2">
      <c r="A8" s="142" t="s">
        <v>105</v>
      </c>
      <c r="B8" s="661" t="s">
        <v>107</v>
      </c>
      <c r="C8" s="663"/>
      <c r="D8" s="663"/>
      <c r="E8" s="663"/>
      <c r="F8" s="663"/>
      <c r="G8" s="663"/>
      <c r="H8" s="663"/>
      <c r="I8" s="663"/>
      <c r="J8" s="663"/>
      <c r="K8" s="135"/>
      <c r="L8" s="135"/>
      <c r="M8" s="135"/>
      <c r="N8" s="135"/>
      <c r="O8" s="135"/>
      <c r="P8" s="135"/>
      <c r="Q8" s="135"/>
      <c r="R8" s="135"/>
    </row>
    <row r="9" spans="1:18" ht="21" customHeight="1" x14ac:dyDescent="0.2">
      <c r="A9" s="142" t="s">
        <v>105</v>
      </c>
      <c r="B9" s="661" t="s">
        <v>108</v>
      </c>
      <c r="C9" s="662"/>
      <c r="D9" s="662"/>
      <c r="E9" s="662"/>
      <c r="F9" s="662"/>
      <c r="G9" s="662"/>
      <c r="H9" s="662"/>
      <c r="I9" s="662"/>
      <c r="J9" s="662"/>
      <c r="K9" s="143"/>
      <c r="L9" s="143"/>
      <c r="M9" s="143"/>
      <c r="N9" s="143"/>
      <c r="O9" s="143"/>
      <c r="P9" s="143"/>
      <c r="Q9" s="143"/>
    </row>
    <row r="10" spans="1:18" ht="42.75" customHeight="1" x14ac:dyDescent="0.2">
      <c r="A10" s="142" t="s">
        <v>105</v>
      </c>
      <c r="B10" s="631" t="s">
        <v>109</v>
      </c>
      <c r="C10" s="632"/>
      <c r="D10" s="632"/>
      <c r="E10" s="632"/>
      <c r="F10" s="632"/>
      <c r="G10" s="632"/>
      <c r="H10" s="632"/>
      <c r="I10" s="632"/>
      <c r="J10" s="632"/>
      <c r="K10" s="144"/>
      <c r="L10" s="144"/>
      <c r="M10" s="144"/>
      <c r="N10" s="144"/>
      <c r="O10" s="144"/>
      <c r="P10" s="144"/>
      <c r="Q10" s="144"/>
    </row>
    <row r="11" spans="1:18" ht="15.75" hidden="1" customHeight="1" x14ac:dyDescent="0.2">
      <c r="B11" s="145"/>
      <c r="C11" s="145"/>
      <c r="D11" s="145"/>
      <c r="E11" s="145"/>
      <c r="F11" s="145"/>
      <c r="G11" s="145"/>
      <c r="H11" s="145"/>
      <c r="I11" s="145"/>
      <c r="J11" s="145"/>
      <c r="K11" s="144"/>
      <c r="L11" s="144"/>
      <c r="M11" s="144"/>
      <c r="N11" s="144"/>
      <c r="O11" s="144"/>
      <c r="P11" s="144"/>
      <c r="Q11" s="144"/>
    </row>
    <row r="12" spans="1:18" ht="34.5" hidden="1" customHeight="1" x14ac:dyDescent="0.2">
      <c r="B12" s="145"/>
      <c r="C12" s="145"/>
      <c r="D12" s="145"/>
      <c r="E12" s="145"/>
      <c r="F12" s="145"/>
      <c r="G12" s="145"/>
      <c r="H12" s="145"/>
      <c r="I12" s="145"/>
      <c r="J12" s="145"/>
      <c r="K12" s="143"/>
      <c r="L12" s="143"/>
      <c r="M12" s="143"/>
      <c r="N12" s="143"/>
      <c r="O12" s="143"/>
      <c r="P12" s="143"/>
      <c r="Q12" s="143"/>
    </row>
    <row r="13" spans="1:18" x14ac:dyDescent="0.2">
      <c r="B13" s="138"/>
      <c r="C13" s="138"/>
      <c r="D13" s="138"/>
      <c r="E13" s="138"/>
      <c r="F13" s="138"/>
      <c r="G13" s="664" t="s">
        <v>110</v>
      </c>
      <c r="H13" s="665"/>
      <c r="I13" s="665"/>
      <c r="J13" s="665"/>
      <c r="K13" s="135"/>
      <c r="L13" s="135"/>
      <c r="M13" s="135"/>
      <c r="N13" s="135"/>
      <c r="O13" s="135"/>
      <c r="P13" s="135"/>
      <c r="Q13" s="135"/>
      <c r="R13" s="135"/>
    </row>
    <row r="14" spans="1:18" x14ac:dyDescent="0.2">
      <c r="B14" s="138"/>
      <c r="C14" s="138"/>
      <c r="D14" s="138"/>
      <c r="E14" s="138"/>
      <c r="F14" s="138"/>
      <c r="G14" s="138"/>
      <c r="H14" s="138"/>
      <c r="I14" s="138"/>
      <c r="J14" s="138"/>
      <c r="K14" s="135"/>
      <c r="L14" s="135"/>
      <c r="M14" s="135"/>
      <c r="N14" s="135"/>
      <c r="O14" s="135"/>
      <c r="P14" s="135"/>
      <c r="Q14" s="135"/>
      <c r="R14" s="135"/>
    </row>
    <row r="15" spans="1:18" ht="15" customHeight="1" x14ac:dyDescent="0.25">
      <c r="A15" s="633" t="s">
        <v>111</v>
      </c>
      <c r="B15" s="634"/>
      <c r="C15" s="634"/>
      <c r="D15" s="634"/>
      <c r="E15" s="634"/>
      <c r="F15" s="634"/>
      <c r="G15" s="634"/>
      <c r="H15" s="634"/>
      <c r="I15" s="634"/>
      <c r="J15" s="634"/>
      <c r="K15" s="342"/>
      <c r="L15" s="342"/>
      <c r="M15" s="342"/>
      <c r="N15" s="342"/>
      <c r="O15" s="342"/>
      <c r="P15" s="342"/>
      <c r="Q15" s="342"/>
    </row>
    <row r="16" spans="1:18" x14ac:dyDescent="0.2">
      <c r="B16" s="138"/>
      <c r="C16" s="138"/>
      <c r="D16" s="138"/>
      <c r="E16" s="138"/>
      <c r="F16" s="139"/>
      <c r="G16" s="138"/>
      <c r="H16" s="138"/>
      <c r="I16" s="138"/>
      <c r="J16" s="139"/>
      <c r="K16" s="135"/>
      <c r="L16" s="135"/>
      <c r="M16" s="135"/>
      <c r="N16" s="135"/>
      <c r="O16" s="135"/>
      <c r="P16" s="135"/>
      <c r="Q16" s="135"/>
    </row>
    <row r="17" spans="1:17" ht="14.25" customHeight="1" x14ac:dyDescent="0.2">
      <c r="A17" s="655" t="s">
        <v>112</v>
      </c>
      <c r="B17" s="666"/>
      <c r="C17" s="666"/>
      <c r="D17" s="146"/>
      <c r="E17" s="336" t="s">
        <v>5</v>
      </c>
      <c r="F17" s="147"/>
      <c r="G17" s="336" t="s">
        <v>113</v>
      </c>
      <c r="H17" s="337"/>
      <c r="I17" s="655" t="s">
        <v>326</v>
      </c>
      <c r="J17" s="666"/>
      <c r="K17" s="148"/>
      <c r="L17" s="148"/>
      <c r="M17" s="148"/>
      <c r="N17" s="148"/>
      <c r="O17" s="148"/>
      <c r="P17" s="148"/>
      <c r="Q17" s="135"/>
    </row>
    <row r="18" spans="1:17" ht="5.0999999999999996" customHeight="1" x14ac:dyDescent="0.2">
      <c r="B18" s="149"/>
      <c r="C18" s="149"/>
      <c r="D18" s="150"/>
      <c r="E18" s="149"/>
      <c r="F18" s="150"/>
      <c r="G18" s="149"/>
      <c r="H18" s="149"/>
      <c r="I18" s="149"/>
      <c r="J18" s="151"/>
      <c r="K18" s="152"/>
      <c r="L18" s="152"/>
      <c r="M18" s="152"/>
      <c r="N18" s="152"/>
      <c r="O18" s="152"/>
      <c r="P18" s="153"/>
      <c r="Q18" s="152"/>
    </row>
    <row r="19" spans="1:17" ht="14.25" x14ac:dyDescent="0.2">
      <c r="A19" s="534"/>
      <c r="B19" s="534"/>
      <c r="C19" s="534"/>
      <c r="D19" s="154"/>
      <c r="E19" s="333"/>
      <c r="F19" s="154"/>
      <c r="G19" s="333"/>
      <c r="H19" s="154"/>
      <c r="I19" s="534"/>
      <c r="J19" s="534"/>
      <c r="K19" s="155"/>
      <c r="L19" s="155"/>
      <c r="M19" s="155"/>
      <c r="N19" s="155"/>
      <c r="O19" s="155"/>
      <c r="P19" s="155"/>
      <c r="Q19" s="152"/>
    </row>
    <row r="20" spans="1:17" ht="14.25" x14ac:dyDescent="0.2">
      <c r="A20" s="534"/>
      <c r="B20" s="534"/>
      <c r="C20" s="534"/>
      <c r="D20" s="156"/>
      <c r="E20" s="333"/>
      <c r="F20" s="156"/>
      <c r="G20" s="333"/>
      <c r="H20" s="154"/>
      <c r="I20" s="534"/>
      <c r="J20" s="534"/>
      <c r="K20" s="155"/>
      <c r="L20" s="155"/>
      <c r="M20" s="155"/>
      <c r="N20" s="155"/>
      <c r="O20" s="10"/>
      <c r="P20" s="10"/>
    </row>
    <row r="21" spans="1:17" ht="14.25" x14ac:dyDescent="0.2">
      <c r="A21" s="534"/>
      <c r="B21" s="534"/>
      <c r="C21" s="534"/>
      <c r="D21" s="156"/>
      <c r="E21" s="333"/>
      <c r="F21" s="156"/>
      <c r="G21" s="333"/>
      <c r="H21" s="154"/>
      <c r="I21" s="534"/>
      <c r="J21" s="534"/>
      <c r="K21" s="155"/>
      <c r="L21" s="155"/>
      <c r="M21" s="155"/>
      <c r="N21" s="155"/>
      <c r="O21" s="10"/>
    </row>
    <row r="22" spans="1:17" ht="14.25" x14ac:dyDescent="0.2">
      <c r="A22" s="534"/>
      <c r="B22" s="534"/>
      <c r="C22" s="534"/>
      <c r="D22" s="156"/>
      <c r="E22" s="333"/>
      <c r="F22" s="156"/>
      <c r="G22" s="333"/>
      <c r="H22" s="154"/>
      <c r="I22" s="534"/>
      <c r="J22" s="534"/>
      <c r="K22" s="155"/>
      <c r="L22" s="155"/>
      <c r="M22" s="155"/>
      <c r="N22" s="155"/>
      <c r="O22" s="10"/>
    </row>
    <row r="23" spans="1:17" ht="14.25" x14ac:dyDescent="0.2">
      <c r="A23" s="534"/>
      <c r="B23" s="534"/>
      <c r="C23" s="534"/>
      <c r="D23" s="157"/>
      <c r="E23" s="333"/>
      <c r="F23" s="156"/>
      <c r="G23" s="333"/>
      <c r="H23" s="154"/>
      <c r="I23" s="534"/>
      <c r="J23" s="534"/>
      <c r="K23" s="155"/>
      <c r="L23" s="155"/>
      <c r="M23" s="155"/>
      <c r="N23" s="155"/>
      <c r="O23" s="10"/>
    </row>
    <row r="24" spans="1:17" ht="14.25" x14ac:dyDescent="0.2">
      <c r="A24" s="534"/>
      <c r="B24" s="534"/>
      <c r="C24" s="534"/>
      <c r="D24" s="157"/>
      <c r="E24" s="333"/>
      <c r="F24" s="156"/>
      <c r="G24" s="333"/>
      <c r="H24" s="154"/>
      <c r="I24" s="534"/>
      <c r="J24" s="534"/>
      <c r="K24" s="155"/>
      <c r="L24" s="155"/>
      <c r="M24" s="155"/>
      <c r="N24" s="155"/>
      <c r="O24" s="10"/>
    </row>
    <row r="25" spans="1:17" ht="14.25" x14ac:dyDescent="0.2">
      <c r="A25" s="534"/>
      <c r="B25" s="534"/>
      <c r="C25" s="534"/>
      <c r="D25" s="157"/>
      <c r="E25" s="333"/>
      <c r="F25" s="156"/>
      <c r="G25" s="333"/>
      <c r="H25" s="154"/>
      <c r="I25" s="534"/>
      <c r="J25" s="534"/>
      <c r="K25" s="155"/>
      <c r="L25" s="155"/>
      <c r="M25" s="155"/>
      <c r="N25" s="155"/>
      <c r="O25" s="10"/>
    </row>
    <row r="26" spans="1:17" x14ac:dyDescent="0.2">
      <c r="B26" s="145"/>
      <c r="C26" s="145"/>
      <c r="D26" s="145"/>
      <c r="E26" s="145"/>
      <c r="F26" s="158"/>
      <c r="G26" s="145"/>
      <c r="H26" s="145"/>
      <c r="I26" s="145"/>
      <c r="J26" s="159"/>
      <c r="K26" s="10"/>
      <c r="L26" s="10"/>
      <c r="M26" s="10"/>
      <c r="N26" s="10"/>
      <c r="O26" s="10"/>
    </row>
    <row r="27" spans="1:17" ht="12.75" customHeight="1" x14ac:dyDescent="0.2">
      <c r="B27" s="145"/>
      <c r="C27" s="145"/>
      <c r="D27" s="145"/>
      <c r="E27" s="665"/>
      <c r="F27" s="665"/>
      <c r="G27" s="665"/>
      <c r="H27" s="665"/>
      <c r="I27" s="665"/>
      <c r="J27" s="665"/>
      <c r="K27" s="10"/>
      <c r="L27" s="10"/>
      <c r="M27" s="10"/>
      <c r="N27" s="10"/>
      <c r="O27" s="10"/>
    </row>
    <row r="28" spans="1:17" ht="8.25" customHeight="1" x14ac:dyDescent="0.2">
      <c r="B28" s="145"/>
      <c r="C28" s="145"/>
      <c r="D28" s="145"/>
      <c r="E28" s="145"/>
      <c r="F28" s="158"/>
      <c r="G28" s="145"/>
      <c r="H28" s="145"/>
      <c r="I28" s="145"/>
      <c r="J28" s="158"/>
      <c r="K28" s="10"/>
      <c r="L28" s="10"/>
      <c r="M28" s="10"/>
      <c r="N28" s="10"/>
      <c r="O28" s="10"/>
    </row>
    <row r="29" spans="1:17" ht="14.25" customHeight="1" x14ac:dyDescent="0.25">
      <c r="A29" s="633" t="s">
        <v>114</v>
      </c>
      <c r="B29" s="634"/>
      <c r="C29" s="634"/>
      <c r="D29" s="634"/>
      <c r="E29" s="634"/>
      <c r="F29" s="634"/>
      <c r="G29" s="634"/>
      <c r="H29" s="145"/>
      <c r="I29" s="145"/>
      <c r="J29" s="158"/>
      <c r="K29" s="10"/>
      <c r="L29" s="10"/>
      <c r="M29" s="10"/>
      <c r="N29" s="10"/>
      <c r="O29" s="10"/>
    </row>
    <row r="30" spans="1:17" ht="6.75" customHeight="1" x14ac:dyDescent="0.2">
      <c r="B30" s="145"/>
      <c r="C30" s="145"/>
      <c r="D30" s="145"/>
      <c r="E30" s="145"/>
      <c r="F30" s="158"/>
      <c r="G30" s="145"/>
      <c r="H30" s="145"/>
      <c r="I30" s="145"/>
      <c r="J30" s="158"/>
      <c r="K30" s="10"/>
      <c r="L30" s="10"/>
      <c r="M30" s="10"/>
      <c r="N30" s="10"/>
      <c r="O30" s="10"/>
    </row>
    <row r="31" spans="1:17" ht="38.25" customHeight="1" x14ac:dyDescent="0.2">
      <c r="A31" s="661" t="s">
        <v>115</v>
      </c>
      <c r="B31" s="662"/>
      <c r="C31" s="662"/>
      <c r="D31" s="662"/>
      <c r="E31" s="662"/>
      <c r="F31" s="662"/>
      <c r="G31" s="662"/>
      <c r="H31" s="662"/>
      <c r="I31" s="662"/>
      <c r="J31" s="662"/>
      <c r="K31" s="160"/>
      <c r="L31" s="160"/>
      <c r="M31" s="160"/>
      <c r="N31" s="160"/>
      <c r="O31" s="10"/>
    </row>
    <row r="32" spans="1:17" ht="17.25" customHeight="1" x14ac:dyDescent="0.2">
      <c r="F32" s="150"/>
      <c r="G32" s="149"/>
      <c r="H32" s="149"/>
      <c r="I32" s="647"/>
      <c r="J32" s="667"/>
      <c r="K32" s="161"/>
      <c r="L32" s="153"/>
      <c r="M32" s="153"/>
      <c r="N32" s="153"/>
      <c r="O32" s="10"/>
    </row>
    <row r="33" spans="1:15" ht="43.5" customHeight="1" x14ac:dyDescent="0.2">
      <c r="A33" s="668" t="s">
        <v>325</v>
      </c>
      <c r="B33" s="669"/>
      <c r="C33" s="669"/>
      <c r="D33" s="669"/>
      <c r="E33" s="669"/>
      <c r="F33" s="162"/>
      <c r="G33" s="163" t="s">
        <v>328</v>
      </c>
      <c r="H33" s="164"/>
      <c r="I33" s="668" t="s">
        <v>327</v>
      </c>
      <c r="J33" s="669"/>
      <c r="K33" s="165"/>
      <c r="L33" s="165"/>
      <c r="M33" s="165"/>
      <c r="N33" s="165"/>
      <c r="O33" s="10"/>
    </row>
    <row r="34" spans="1:15" ht="5.0999999999999996" customHeight="1" x14ac:dyDescent="0.2">
      <c r="B34" s="149"/>
      <c r="C34" s="149"/>
      <c r="D34" s="149"/>
      <c r="E34" s="149"/>
      <c r="F34" s="150"/>
      <c r="G34" s="149"/>
      <c r="H34" s="150"/>
      <c r="I34" s="149"/>
      <c r="J34" s="150"/>
      <c r="K34" s="153"/>
      <c r="L34" s="153"/>
      <c r="M34" s="153"/>
      <c r="N34" s="153"/>
      <c r="O34" s="10"/>
    </row>
    <row r="35" spans="1:15" ht="14.25" x14ac:dyDescent="0.2">
      <c r="A35" s="534"/>
      <c r="B35" s="534"/>
      <c r="C35" s="534"/>
      <c r="D35" s="534"/>
      <c r="E35" s="534"/>
      <c r="F35" s="166"/>
      <c r="G35" s="333"/>
      <c r="H35" s="154"/>
      <c r="I35" s="644"/>
      <c r="J35" s="644"/>
      <c r="K35" s="155"/>
      <c r="L35" s="155"/>
      <c r="M35" s="155"/>
      <c r="N35" s="155"/>
      <c r="O35" s="10"/>
    </row>
    <row r="36" spans="1:15" ht="14.25" x14ac:dyDescent="0.2">
      <c r="A36" s="534"/>
      <c r="B36" s="534"/>
      <c r="C36" s="534"/>
      <c r="D36" s="534"/>
      <c r="E36" s="534"/>
      <c r="F36" s="166"/>
      <c r="G36" s="333"/>
      <c r="H36" s="154"/>
      <c r="I36" s="644"/>
      <c r="J36" s="644"/>
      <c r="K36" s="155"/>
      <c r="L36" s="155"/>
      <c r="M36" s="155"/>
      <c r="N36" s="155"/>
      <c r="O36" s="10"/>
    </row>
    <row r="37" spans="1:15" ht="14.25" x14ac:dyDescent="0.2">
      <c r="A37" s="534"/>
      <c r="B37" s="534"/>
      <c r="C37" s="534"/>
      <c r="D37" s="534"/>
      <c r="E37" s="534"/>
      <c r="F37" s="166"/>
      <c r="G37" s="333"/>
      <c r="H37" s="154"/>
      <c r="I37" s="644"/>
      <c r="J37" s="644"/>
      <c r="K37" s="155"/>
      <c r="L37" s="155"/>
      <c r="M37" s="155"/>
      <c r="N37" s="155"/>
      <c r="O37" s="10"/>
    </row>
    <row r="38" spans="1:15" ht="14.25" x14ac:dyDescent="0.2">
      <c r="A38" s="534"/>
      <c r="B38" s="534"/>
      <c r="C38" s="534"/>
      <c r="D38" s="534"/>
      <c r="E38" s="534"/>
      <c r="F38" s="166"/>
      <c r="G38" s="333"/>
      <c r="H38" s="154"/>
      <c r="I38" s="644"/>
      <c r="J38" s="644"/>
      <c r="K38" s="155"/>
      <c r="L38" s="155"/>
      <c r="M38" s="155"/>
      <c r="N38" s="155"/>
      <c r="O38" s="10"/>
    </row>
    <row r="39" spans="1:15" ht="14.25" x14ac:dyDescent="0.2">
      <c r="A39" s="534"/>
      <c r="B39" s="534"/>
      <c r="C39" s="534"/>
      <c r="D39" s="534"/>
      <c r="E39" s="534"/>
      <c r="F39" s="166"/>
      <c r="G39" s="333"/>
      <c r="H39" s="154"/>
      <c r="I39" s="644"/>
      <c r="J39" s="644"/>
      <c r="K39" s="155"/>
      <c r="L39" s="155"/>
      <c r="M39" s="155"/>
      <c r="N39" s="155"/>
      <c r="O39" s="10"/>
    </row>
    <row r="40" spans="1:15" ht="14.25" x14ac:dyDescent="0.2">
      <c r="A40" s="534"/>
      <c r="B40" s="534"/>
      <c r="C40" s="534"/>
      <c r="D40" s="534"/>
      <c r="E40" s="534"/>
      <c r="F40" s="166"/>
      <c r="G40" s="333"/>
      <c r="H40" s="154"/>
      <c r="I40" s="644"/>
      <c r="J40" s="644"/>
      <c r="K40" s="155"/>
      <c r="L40" s="155"/>
      <c r="M40" s="155"/>
      <c r="N40" s="155"/>
      <c r="O40" s="10"/>
    </row>
    <row r="41" spans="1:15" ht="5.0999999999999996" customHeight="1" x14ac:dyDescent="0.2">
      <c r="B41" s="149"/>
      <c r="C41" s="149"/>
      <c r="D41" s="149"/>
      <c r="E41" s="149"/>
      <c r="F41" s="150"/>
      <c r="G41" s="149"/>
      <c r="H41" s="149"/>
      <c r="I41" s="149"/>
      <c r="J41" s="150"/>
      <c r="K41" s="153"/>
      <c r="L41" s="153"/>
      <c r="M41" s="153"/>
      <c r="N41" s="153"/>
      <c r="O41" s="10"/>
    </row>
    <row r="42" spans="1:15" x14ac:dyDescent="0.2">
      <c r="B42" s="145"/>
      <c r="C42" s="145"/>
      <c r="D42" s="145"/>
      <c r="E42" s="145"/>
      <c r="F42" s="158"/>
      <c r="G42" s="653" t="s">
        <v>116</v>
      </c>
      <c r="H42" s="654"/>
      <c r="I42" s="654"/>
      <c r="J42" s="654"/>
      <c r="K42" s="10"/>
      <c r="L42" s="10"/>
      <c r="M42" s="10"/>
      <c r="N42" s="10"/>
      <c r="O42" s="10"/>
    </row>
    <row r="43" spans="1:15" ht="21" customHeight="1" x14ac:dyDescent="0.25">
      <c r="A43" s="633" t="s">
        <v>117</v>
      </c>
      <c r="B43" s="634"/>
      <c r="C43" s="634"/>
      <c r="D43" s="634"/>
      <c r="E43" s="634"/>
      <c r="F43" s="158"/>
      <c r="G43" s="145"/>
      <c r="H43" s="145"/>
      <c r="I43" s="145"/>
      <c r="J43" s="158"/>
      <c r="K43" s="10"/>
      <c r="L43" s="10"/>
      <c r="M43" s="10"/>
      <c r="N43" s="10"/>
      <c r="O43" s="10"/>
    </row>
    <row r="44" spans="1:15" ht="5.0999999999999996" customHeight="1" x14ac:dyDescent="0.2">
      <c r="B44" s="149"/>
      <c r="C44" s="149"/>
      <c r="D44" s="149"/>
      <c r="E44" s="149"/>
      <c r="F44" s="150"/>
      <c r="G44" s="149"/>
      <c r="H44" s="149"/>
      <c r="I44" s="149"/>
      <c r="J44" s="150"/>
      <c r="K44" s="153"/>
      <c r="L44" s="153"/>
      <c r="M44" s="153"/>
      <c r="N44" s="153"/>
      <c r="O44" s="10"/>
    </row>
    <row r="45" spans="1:15" ht="67.900000000000006" customHeight="1" x14ac:dyDescent="0.2">
      <c r="A45" s="651" t="s">
        <v>199</v>
      </c>
      <c r="B45" s="652"/>
      <c r="C45" s="652"/>
      <c r="D45" s="652"/>
      <c r="E45" s="652"/>
      <c r="F45" s="652"/>
      <c r="G45" s="652"/>
      <c r="H45" s="652"/>
      <c r="I45" s="652"/>
      <c r="J45" s="652"/>
      <c r="K45" s="167"/>
      <c r="L45" s="167"/>
      <c r="M45" s="167"/>
      <c r="N45" s="10"/>
    </row>
    <row r="46" spans="1:15" ht="8.25" customHeight="1" x14ac:dyDescent="0.2">
      <c r="B46" s="145"/>
      <c r="C46" s="145"/>
      <c r="D46" s="145"/>
      <c r="E46" s="145"/>
      <c r="F46" s="158"/>
      <c r="G46" s="145"/>
      <c r="H46" s="145"/>
      <c r="I46" s="145"/>
      <c r="J46" s="158"/>
      <c r="K46" s="10"/>
      <c r="L46" s="10"/>
      <c r="M46" s="10"/>
      <c r="N46" s="10"/>
      <c r="O46" s="10"/>
    </row>
    <row r="47" spans="1:15" hidden="1" x14ac:dyDescent="0.2">
      <c r="B47" s="145"/>
      <c r="C47" s="145"/>
      <c r="D47" s="145"/>
      <c r="E47" s="145"/>
      <c r="F47" s="158"/>
      <c r="G47" s="145"/>
      <c r="H47" s="145"/>
      <c r="I47" s="145"/>
      <c r="J47" s="158"/>
      <c r="K47" s="10"/>
      <c r="L47" s="10"/>
      <c r="M47" s="10"/>
      <c r="N47" s="10"/>
      <c r="O47" s="10"/>
    </row>
    <row r="48" spans="1:15" ht="12.75" customHeight="1" x14ac:dyDescent="0.2">
      <c r="A48" s="655" t="s">
        <v>118</v>
      </c>
      <c r="B48" s="655"/>
      <c r="C48" s="655"/>
      <c r="D48" s="655"/>
      <c r="E48" s="655"/>
      <c r="F48" s="162"/>
      <c r="G48" s="168" t="s">
        <v>119</v>
      </c>
      <c r="H48" s="164"/>
      <c r="I48" s="169" t="s">
        <v>120</v>
      </c>
      <c r="J48" s="165"/>
      <c r="K48" s="165"/>
      <c r="L48" s="165"/>
      <c r="M48" s="165"/>
      <c r="N48" s="165"/>
      <c r="O48" s="10"/>
    </row>
    <row r="49" spans="1:15" ht="5.0999999999999996" customHeight="1" x14ac:dyDescent="0.2">
      <c r="B49" s="149"/>
      <c r="C49" s="149"/>
      <c r="D49" s="149"/>
      <c r="E49" s="149"/>
      <c r="F49" s="150"/>
      <c r="G49" s="149"/>
      <c r="H49" s="150"/>
      <c r="I49" s="150"/>
      <c r="J49" s="149"/>
      <c r="K49" s="153"/>
      <c r="L49" s="153"/>
      <c r="M49" s="153"/>
      <c r="N49" s="153"/>
      <c r="O49" s="10"/>
    </row>
    <row r="50" spans="1:15" ht="14.25" x14ac:dyDescent="0.2">
      <c r="A50" s="534"/>
      <c r="B50" s="534"/>
      <c r="C50" s="534"/>
      <c r="D50" s="534"/>
      <c r="E50" s="534"/>
      <c r="F50" s="166"/>
      <c r="G50" s="333"/>
      <c r="H50" s="154"/>
      <c r="I50" s="644"/>
      <c r="J50" s="644"/>
      <c r="K50" s="155"/>
      <c r="L50" s="155"/>
      <c r="M50" s="155"/>
      <c r="N50" s="155"/>
      <c r="O50" s="10"/>
    </row>
    <row r="51" spans="1:15" ht="14.25" x14ac:dyDescent="0.2">
      <c r="A51" s="534"/>
      <c r="B51" s="534"/>
      <c r="C51" s="534"/>
      <c r="D51" s="534"/>
      <c r="E51" s="534"/>
      <c r="F51" s="166"/>
      <c r="G51" s="333"/>
      <c r="H51" s="154"/>
      <c r="I51" s="644"/>
      <c r="J51" s="644"/>
      <c r="K51" s="155"/>
      <c r="L51" s="155"/>
      <c r="M51" s="155"/>
      <c r="N51" s="155"/>
      <c r="O51" s="10"/>
    </row>
    <row r="52" spans="1:15" ht="14.25" x14ac:dyDescent="0.2">
      <c r="A52" s="534"/>
      <c r="B52" s="534"/>
      <c r="C52" s="534"/>
      <c r="D52" s="534"/>
      <c r="E52" s="534"/>
      <c r="F52" s="166"/>
      <c r="G52" s="333"/>
      <c r="H52" s="154"/>
      <c r="I52" s="644"/>
      <c r="J52" s="644"/>
      <c r="K52" s="155"/>
      <c r="L52" s="155"/>
      <c r="M52" s="155"/>
      <c r="N52" s="155"/>
      <c r="O52" s="10"/>
    </row>
    <row r="53" spans="1:15" ht="14.25" x14ac:dyDescent="0.2">
      <c r="A53" s="534"/>
      <c r="B53" s="534"/>
      <c r="C53" s="534"/>
      <c r="D53" s="534"/>
      <c r="E53" s="534"/>
      <c r="F53" s="166"/>
      <c r="G53" s="333"/>
      <c r="H53" s="154"/>
      <c r="I53" s="644"/>
      <c r="J53" s="644"/>
      <c r="K53" s="155"/>
      <c r="L53" s="155"/>
      <c r="M53" s="155"/>
      <c r="N53" s="155"/>
      <c r="O53" s="10"/>
    </row>
    <row r="54" spans="1:15" ht="5.0999999999999996" customHeight="1" x14ac:dyDescent="0.2">
      <c r="B54" s="149"/>
      <c r="C54" s="149"/>
      <c r="D54" s="149"/>
      <c r="E54" s="149"/>
      <c r="F54" s="150"/>
      <c r="G54" s="149"/>
      <c r="H54" s="149"/>
      <c r="I54" s="149"/>
      <c r="J54" s="150"/>
      <c r="K54" s="153"/>
      <c r="L54" s="153"/>
      <c r="M54" s="153"/>
      <c r="N54" s="153"/>
      <c r="O54" s="10"/>
    </row>
    <row r="55" spans="1:15" ht="12.75" customHeight="1" x14ac:dyDescent="0.2">
      <c r="B55" s="635" t="s">
        <v>121</v>
      </c>
      <c r="C55" s="635"/>
      <c r="D55" s="635"/>
      <c r="E55" s="635"/>
      <c r="F55" s="635"/>
      <c r="G55" s="635"/>
      <c r="H55" s="635"/>
      <c r="I55" s="635"/>
      <c r="J55" s="635"/>
      <c r="K55" s="10"/>
      <c r="L55" s="10"/>
      <c r="M55" s="10"/>
      <c r="N55" s="10"/>
      <c r="O55" s="10"/>
    </row>
    <row r="56" spans="1:15" ht="5.0999999999999996" customHeight="1" x14ac:dyDescent="0.2">
      <c r="B56" s="406"/>
      <c r="C56" s="406"/>
      <c r="D56" s="406"/>
      <c r="E56" s="406"/>
      <c r="F56" s="406"/>
      <c r="G56" s="406"/>
      <c r="H56" s="406"/>
      <c r="I56" s="406"/>
      <c r="J56" s="406"/>
      <c r="K56" s="10"/>
      <c r="L56" s="10"/>
      <c r="M56" s="10"/>
      <c r="N56" s="10"/>
      <c r="O56" s="10"/>
    </row>
    <row r="57" spans="1:15" ht="31.5" customHeight="1" x14ac:dyDescent="0.2">
      <c r="A57" s="651" t="s">
        <v>122</v>
      </c>
      <c r="B57" s="652"/>
      <c r="C57" s="652"/>
      <c r="D57" s="652"/>
      <c r="E57" s="652"/>
      <c r="F57" s="652"/>
      <c r="G57" s="652"/>
      <c r="H57" s="652"/>
      <c r="I57" s="652"/>
      <c r="J57" s="652"/>
      <c r="K57" s="170"/>
      <c r="L57" s="170"/>
      <c r="M57" s="170"/>
      <c r="N57" s="170"/>
      <c r="O57" s="10"/>
    </row>
    <row r="58" spans="1:15" x14ac:dyDescent="0.2">
      <c r="B58" s="145"/>
      <c r="C58" s="145"/>
      <c r="D58" s="145"/>
      <c r="E58" s="145"/>
      <c r="F58" s="158"/>
      <c r="G58" s="145"/>
      <c r="H58" s="145"/>
      <c r="I58" s="158"/>
      <c r="J58" s="145"/>
      <c r="K58" s="10"/>
      <c r="L58" s="10"/>
      <c r="M58" s="10"/>
      <c r="N58" s="10"/>
      <c r="O58" s="10"/>
    </row>
    <row r="59" spans="1:15" ht="33.950000000000003" customHeight="1" x14ac:dyDescent="0.2">
      <c r="A59" s="650" t="s">
        <v>324</v>
      </c>
      <c r="B59" s="650"/>
      <c r="C59" s="650"/>
      <c r="D59" s="650"/>
      <c r="E59" s="650"/>
      <c r="F59" s="162"/>
      <c r="G59" s="168" t="s">
        <v>44</v>
      </c>
      <c r="H59" s="164"/>
      <c r="I59" s="397" t="s">
        <v>323</v>
      </c>
      <c r="J59" s="165"/>
      <c r="K59" s="10"/>
      <c r="L59" s="10"/>
      <c r="M59" s="10"/>
      <c r="N59" s="10"/>
      <c r="O59" s="10"/>
    </row>
    <row r="60" spans="1:15" ht="5.0999999999999996" customHeight="1" x14ac:dyDescent="0.2">
      <c r="B60" s="149"/>
      <c r="C60" s="149"/>
      <c r="D60" s="149"/>
      <c r="E60" s="149"/>
      <c r="F60" s="150"/>
      <c r="G60" s="149"/>
      <c r="H60" s="150"/>
      <c r="I60" s="150"/>
      <c r="J60" s="149"/>
      <c r="K60" s="10"/>
      <c r="L60" s="10"/>
      <c r="M60" s="10"/>
      <c r="N60" s="10"/>
      <c r="O60" s="10"/>
    </row>
    <row r="61" spans="1:15" ht="14.25" x14ac:dyDescent="0.2">
      <c r="A61" s="534"/>
      <c r="B61" s="534"/>
      <c r="C61" s="534"/>
      <c r="D61" s="534"/>
      <c r="E61" s="534"/>
      <c r="F61" s="166"/>
      <c r="G61" s="394"/>
      <c r="H61" s="154"/>
      <c r="I61" s="644"/>
      <c r="J61" s="644"/>
      <c r="K61" s="10"/>
      <c r="L61" s="10"/>
      <c r="M61" s="10"/>
      <c r="N61" s="10"/>
      <c r="O61" s="10"/>
    </row>
    <row r="62" spans="1:15" ht="14.25" x14ac:dyDescent="0.2">
      <c r="A62" s="534"/>
      <c r="B62" s="534"/>
      <c r="C62" s="534"/>
      <c r="D62" s="534"/>
      <c r="E62" s="534"/>
      <c r="F62" s="166"/>
      <c r="G62" s="394"/>
      <c r="H62" s="154"/>
      <c r="I62" s="644"/>
      <c r="J62" s="644"/>
      <c r="K62" s="10"/>
      <c r="L62" s="10"/>
      <c r="M62" s="10"/>
      <c r="N62" s="10"/>
      <c r="O62" s="10"/>
    </row>
    <row r="63" spans="1:15" ht="14.25" customHeight="1" x14ac:dyDescent="0.2">
      <c r="A63" s="534"/>
      <c r="B63" s="534"/>
      <c r="C63" s="534"/>
      <c r="D63" s="534"/>
      <c r="E63" s="534"/>
      <c r="F63" s="166"/>
      <c r="G63" s="394"/>
      <c r="H63" s="154"/>
      <c r="I63" s="644"/>
      <c r="J63" s="644"/>
      <c r="K63" s="10"/>
      <c r="L63" s="10"/>
      <c r="M63" s="10"/>
      <c r="N63" s="10"/>
      <c r="O63" s="10"/>
    </row>
    <row r="64" spans="1:15" ht="5.0999999999999996" customHeight="1" x14ac:dyDescent="0.2">
      <c r="B64" s="149"/>
      <c r="C64" s="149"/>
      <c r="D64" s="149"/>
      <c r="E64" s="149"/>
      <c r="F64" s="150"/>
      <c r="G64" s="149"/>
      <c r="H64" s="149"/>
      <c r="I64" s="149"/>
      <c r="J64" s="150"/>
      <c r="K64" s="153"/>
      <c r="L64" s="153"/>
      <c r="M64" s="153"/>
      <c r="N64" s="153"/>
      <c r="O64" s="10"/>
    </row>
    <row r="65" spans="1:15" s="407" customFormat="1" ht="13.5" customHeight="1" x14ac:dyDescent="0.2">
      <c r="B65" s="635" t="s">
        <v>329</v>
      </c>
      <c r="C65" s="649"/>
      <c r="D65" s="649"/>
      <c r="E65" s="649"/>
      <c r="F65" s="649"/>
      <c r="G65" s="649"/>
      <c r="H65" s="649"/>
      <c r="I65" s="649"/>
      <c r="J65" s="649"/>
      <c r="K65" s="408"/>
      <c r="L65" s="408"/>
      <c r="M65" s="408"/>
      <c r="N65" s="408"/>
      <c r="O65" s="408"/>
    </row>
    <row r="66" spans="1:15" ht="12.75" customHeight="1" x14ac:dyDescent="0.2">
      <c r="B66" s="395"/>
      <c r="C66" s="396"/>
      <c r="D66" s="396"/>
      <c r="E66" s="396"/>
      <c r="F66" s="396"/>
      <c r="G66" s="396"/>
      <c r="H66" s="396"/>
      <c r="I66" s="396"/>
      <c r="J66" s="396"/>
      <c r="K66" s="10"/>
      <c r="L66" s="10"/>
      <c r="M66" s="10"/>
      <c r="N66" s="10"/>
      <c r="O66" s="10"/>
    </row>
    <row r="67" spans="1:15" ht="26.25" customHeight="1" x14ac:dyDescent="0.2">
      <c r="A67" s="650" t="s">
        <v>333</v>
      </c>
      <c r="B67" s="650"/>
      <c r="C67" s="650"/>
      <c r="D67" s="650"/>
      <c r="E67" s="650"/>
      <c r="F67" s="162"/>
      <c r="G67" s="405" t="s">
        <v>332</v>
      </c>
      <c r="H67" s="164"/>
      <c r="I67" s="404" t="s">
        <v>331</v>
      </c>
      <c r="J67" s="165"/>
      <c r="K67" s="10"/>
      <c r="L67" s="10"/>
      <c r="M67" s="10"/>
      <c r="N67" s="10"/>
      <c r="O67" s="10"/>
    </row>
    <row r="68" spans="1:15" ht="5.0999999999999996" customHeight="1" x14ac:dyDescent="0.2">
      <c r="B68" s="149"/>
      <c r="C68" s="149"/>
      <c r="D68" s="149"/>
      <c r="E68" s="149"/>
      <c r="F68" s="150"/>
      <c r="G68" s="149"/>
      <c r="H68" s="150"/>
      <c r="I68" s="150"/>
      <c r="J68" s="149"/>
      <c r="K68" s="10"/>
      <c r="L68" s="10"/>
      <c r="M68" s="10"/>
      <c r="N68" s="10"/>
      <c r="O68" s="10"/>
    </row>
    <row r="69" spans="1:15" ht="14.25" x14ac:dyDescent="0.2">
      <c r="A69" s="534"/>
      <c r="B69" s="534"/>
      <c r="C69" s="534"/>
      <c r="D69" s="534"/>
      <c r="E69" s="534"/>
      <c r="F69" s="166"/>
      <c r="G69" s="394"/>
      <c r="H69" s="154"/>
      <c r="I69" s="644"/>
      <c r="J69" s="644"/>
      <c r="K69" s="10"/>
      <c r="L69" s="10"/>
      <c r="M69" s="10"/>
      <c r="N69" s="10"/>
      <c r="O69" s="10"/>
    </row>
    <row r="70" spans="1:15" ht="14.25" x14ac:dyDescent="0.2">
      <c r="A70" s="640"/>
      <c r="B70" s="640"/>
      <c r="C70" s="640"/>
      <c r="D70" s="640"/>
      <c r="E70" s="640"/>
      <c r="F70" s="166"/>
      <c r="G70" s="394"/>
      <c r="H70" s="154"/>
      <c r="I70" s="641"/>
      <c r="J70" s="641"/>
      <c r="K70" s="10"/>
      <c r="L70" s="10"/>
      <c r="M70" s="10"/>
      <c r="N70" s="10"/>
      <c r="O70" s="10"/>
    </row>
    <row r="71" spans="1:15" ht="14.25" customHeight="1" x14ac:dyDescent="0.2">
      <c r="A71" s="640"/>
      <c r="B71" s="640"/>
      <c r="C71" s="640"/>
      <c r="D71" s="640"/>
      <c r="E71" s="640"/>
      <c r="F71" s="166"/>
      <c r="G71" s="394"/>
      <c r="H71" s="154"/>
      <c r="I71" s="641"/>
      <c r="J71" s="641"/>
      <c r="K71" s="10"/>
      <c r="L71" s="10"/>
      <c r="M71" s="10"/>
      <c r="N71" s="10"/>
      <c r="O71" s="10"/>
    </row>
    <row r="72" spans="1:15" ht="5.0999999999999996" customHeight="1" x14ac:dyDescent="0.2">
      <c r="B72" s="149"/>
      <c r="C72" s="149"/>
      <c r="D72" s="149"/>
      <c r="E72" s="149"/>
      <c r="F72" s="150"/>
      <c r="G72" s="149"/>
      <c r="H72" s="149"/>
      <c r="I72" s="149"/>
      <c r="J72" s="150"/>
      <c r="K72" s="153"/>
      <c r="L72" s="153"/>
      <c r="M72" s="153"/>
      <c r="N72" s="153"/>
      <c r="O72" s="10"/>
    </row>
    <row r="73" spans="1:15" s="407" customFormat="1" ht="13.5" customHeight="1" x14ac:dyDescent="0.2">
      <c r="B73" s="648" t="s">
        <v>330</v>
      </c>
      <c r="C73" s="648"/>
      <c r="D73" s="648"/>
      <c r="E73" s="648"/>
      <c r="F73" s="648"/>
      <c r="G73" s="648"/>
      <c r="H73" s="648"/>
      <c r="I73" s="648"/>
      <c r="J73" s="648"/>
      <c r="K73" s="408"/>
      <c r="L73" s="408"/>
      <c r="M73" s="408"/>
      <c r="N73" s="408"/>
      <c r="O73" s="408"/>
    </row>
    <row r="74" spans="1:15" ht="15" customHeight="1" x14ac:dyDescent="0.2">
      <c r="B74" s="395"/>
      <c r="C74" s="396"/>
      <c r="D74" s="396"/>
      <c r="E74" s="396"/>
      <c r="F74" s="396"/>
      <c r="G74" s="396"/>
      <c r="H74" s="396"/>
      <c r="I74" s="396"/>
      <c r="J74" s="396"/>
      <c r="K74" s="10"/>
      <c r="L74" s="10"/>
      <c r="M74" s="10"/>
      <c r="N74" s="10"/>
      <c r="O74" s="10"/>
    </row>
    <row r="75" spans="1:15" ht="14.25" customHeight="1" x14ac:dyDescent="0.2">
      <c r="A75" s="645" t="s">
        <v>123</v>
      </c>
      <c r="B75" s="646"/>
      <c r="C75" s="646"/>
      <c r="D75" s="646"/>
      <c r="E75" s="646"/>
      <c r="F75" s="646"/>
      <c r="G75" s="646"/>
      <c r="H75" s="340"/>
      <c r="I75" s="647"/>
      <c r="J75" s="647"/>
      <c r="K75" s="10"/>
      <c r="L75" s="10"/>
      <c r="M75" s="10"/>
      <c r="N75" s="10"/>
      <c r="O75" s="10"/>
    </row>
    <row r="76" spans="1:15" ht="14.25" customHeight="1" x14ac:dyDescent="0.2">
      <c r="A76" s="340"/>
      <c r="B76" s="340"/>
      <c r="C76" s="340"/>
      <c r="D76" s="340"/>
      <c r="E76" s="340"/>
      <c r="F76" s="340"/>
      <c r="G76" s="340"/>
      <c r="H76" s="340"/>
      <c r="I76" s="340"/>
      <c r="J76" s="340"/>
      <c r="K76" s="10"/>
      <c r="L76" s="10"/>
      <c r="M76" s="10"/>
      <c r="N76" s="10"/>
      <c r="O76" s="10"/>
    </row>
    <row r="77" spans="1:15" ht="14.25" customHeight="1" x14ac:dyDescent="0.2">
      <c r="A77" s="642" t="s">
        <v>124</v>
      </c>
      <c r="B77" s="643"/>
      <c r="C77" s="643"/>
      <c r="D77" s="643"/>
      <c r="E77" s="643"/>
      <c r="F77" s="398"/>
      <c r="G77" s="399" t="s">
        <v>334</v>
      </c>
      <c r="H77" s="400"/>
      <c r="I77" s="401" t="s">
        <v>335</v>
      </c>
      <c r="J77" s="171"/>
      <c r="K77" s="10"/>
      <c r="L77" s="10"/>
      <c r="M77" s="10"/>
      <c r="N77" s="10"/>
      <c r="O77" s="10"/>
    </row>
    <row r="78" spans="1:15" ht="5.0999999999999996" customHeight="1" x14ac:dyDescent="0.2">
      <c r="A78" s="402"/>
      <c r="B78" s="403"/>
      <c r="C78" s="403"/>
      <c r="D78" s="403"/>
      <c r="E78" s="403"/>
      <c r="F78" s="398"/>
      <c r="G78" s="399"/>
      <c r="H78" s="400"/>
      <c r="I78" s="401"/>
      <c r="J78" s="171"/>
      <c r="K78" s="10"/>
      <c r="L78" s="10"/>
      <c r="M78" s="10"/>
      <c r="N78" s="10"/>
      <c r="O78" s="10"/>
    </row>
    <row r="79" spans="1:15" ht="15.75" customHeight="1" x14ac:dyDescent="0.2">
      <c r="A79" s="534"/>
      <c r="B79" s="534"/>
      <c r="C79" s="534"/>
      <c r="D79" s="534"/>
      <c r="E79" s="534"/>
      <c r="F79" s="166"/>
      <c r="G79" s="333"/>
      <c r="H79" s="154"/>
      <c r="I79" s="644"/>
      <c r="J79" s="644"/>
      <c r="K79" s="10"/>
      <c r="L79" s="10"/>
      <c r="M79" s="10"/>
      <c r="N79" s="10"/>
      <c r="O79" s="10"/>
    </row>
    <row r="80" spans="1:15" ht="13.5" customHeight="1" x14ac:dyDescent="0.2">
      <c r="A80" s="534"/>
      <c r="B80" s="534"/>
      <c r="C80" s="534"/>
      <c r="D80" s="534"/>
      <c r="E80" s="534"/>
      <c r="F80" s="166"/>
      <c r="G80" s="333"/>
      <c r="H80" s="154"/>
      <c r="I80" s="644"/>
      <c r="J80" s="644"/>
      <c r="K80" s="10"/>
      <c r="L80" s="10"/>
      <c r="M80" s="10"/>
      <c r="N80" s="10"/>
      <c r="O80" s="10"/>
    </row>
    <row r="81" spans="1:37" ht="12.75" customHeight="1" x14ac:dyDescent="0.2">
      <c r="A81" s="534"/>
      <c r="B81" s="534"/>
      <c r="C81" s="534"/>
      <c r="D81" s="534"/>
      <c r="E81" s="534"/>
      <c r="F81" s="166"/>
      <c r="G81" s="333"/>
      <c r="H81" s="154"/>
      <c r="I81" s="644"/>
      <c r="J81" s="644"/>
      <c r="K81" s="10"/>
      <c r="L81" s="10"/>
      <c r="M81" s="10"/>
      <c r="N81" s="10"/>
      <c r="O81" s="10"/>
    </row>
    <row r="82" spans="1:37" ht="5.0999999999999996" customHeight="1" x14ac:dyDescent="0.2">
      <c r="B82" s="149"/>
      <c r="C82" s="149"/>
      <c r="D82" s="149"/>
      <c r="E82" s="149"/>
      <c r="F82" s="150"/>
      <c r="G82" s="149"/>
      <c r="H82" s="149"/>
      <c r="I82" s="149"/>
      <c r="J82" s="150"/>
      <c r="K82" s="153"/>
      <c r="L82" s="153"/>
      <c r="M82" s="153"/>
      <c r="N82" s="153"/>
      <c r="O82" s="10"/>
    </row>
    <row r="83" spans="1:37" ht="14.25" customHeight="1" x14ac:dyDescent="0.2">
      <c r="A83" s="637" t="s">
        <v>125</v>
      </c>
      <c r="B83" s="637"/>
      <c r="C83" s="637"/>
      <c r="D83" s="637"/>
      <c r="E83" s="637"/>
      <c r="F83" s="637"/>
      <c r="G83" s="637"/>
      <c r="H83" s="637"/>
      <c r="I83" s="637"/>
      <c r="J83" s="637"/>
      <c r="K83" s="155"/>
      <c r="L83" s="155"/>
      <c r="M83" s="155"/>
      <c r="N83" s="155"/>
      <c r="O83" s="155"/>
      <c r="P83" s="10"/>
    </row>
    <row r="84" spans="1:37" ht="9.9499999999999993" customHeight="1" x14ac:dyDescent="0.2">
      <c r="B84" s="338"/>
      <c r="C84" s="339"/>
      <c r="D84" s="339"/>
      <c r="E84" s="339"/>
      <c r="F84" s="339"/>
      <c r="G84" s="339"/>
      <c r="H84" s="339"/>
      <c r="I84" s="339"/>
      <c r="J84" s="339"/>
      <c r="K84" s="10"/>
      <c r="L84" s="10"/>
      <c r="M84" s="10"/>
      <c r="N84" s="10"/>
      <c r="O84" s="10"/>
      <c r="P84" s="10"/>
    </row>
    <row r="85" spans="1:37" ht="2.25" customHeight="1" x14ac:dyDescent="0.2">
      <c r="B85" s="338"/>
      <c r="C85" s="339"/>
      <c r="D85" s="339"/>
      <c r="E85" s="339"/>
      <c r="F85" s="339"/>
      <c r="G85" s="339"/>
      <c r="H85" s="339"/>
      <c r="I85" s="339"/>
      <c r="J85" s="339"/>
      <c r="K85" s="10"/>
      <c r="L85" s="10"/>
      <c r="M85" s="10"/>
      <c r="N85" s="10"/>
      <c r="O85" s="10"/>
    </row>
    <row r="86" spans="1:37" ht="13.5" customHeight="1" x14ac:dyDescent="0.2">
      <c r="A86" s="631" t="s">
        <v>126</v>
      </c>
      <c r="B86" s="631"/>
      <c r="C86" s="631"/>
      <c r="D86" s="631"/>
      <c r="E86" s="631"/>
      <c r="F86" s="631"/>
      <c r="G86" s="631"/>
      <c r="H86" s="631"/>
      <c r="I86" s="631"/>
      <c r="J86" s="631"/>
      <c r="K86" s="10"/>
      <c r="L86" s="10"/>
      <c r="M86" s="10"/>
      <c r="N86" s="10"/>
      <c r="O86" s="10"/>
    </row>
    <row r="87" spans="1:37" ht="9.9499999999999993" customHeight="1" x14ac:dyDescent="0.2">
      <c r="A87" s="335"/>
      <c r="B87" s="335"/>
      <c r="C87" s="335"/>
      <c r="D87" s="335"/>
      <c r="E87" s="335"/>
      <c r="F87" s="335"/>
      <c r="G87" s="335"/>
      <c r="H87" s="335"/>
      <c r="I87" s="335"/>
      <c r="J87" s="335"/>
      <c r="K87" s="10"/>
      <c r="L87" s="10"/>
      <c r="M87" s="10"/>
      <c r="N87" s="10"/>
      <c r="O87" s="10"/>
    </row>
    <row r="88" spans="1:37" ht="2.25" customHeight="1" x14ac:dyDescent="0.2">
      <c r="B88" s="145"/>
      <c r="C88" s="145"/>
      <c r="D88" s="145"/>
      <c r="E88" s="145"/>
      <c r="F88" s="158"/>
      <c r="G88" s="145"/>
      <c r="H88" s="145"/>
      <c r="J88" s="172"/>
      <c r="K88" s="10"/>
      <c r="L88" s="10"/>
      <c r="M88" s="10"/>
      <c r="N88" s="10"/>
      <c r="O88" s="10"/>
      <c r="P88" s="10"/>
      <c r="Q88" s="10"/>
      <c r="R88" s="10"/>
      <c r="S88" s="10"/>
    </row>
    <row r="89" spans="1:37" x14ac:dyDescent="0.2">
      <c r="A89" s="638" t="s">
        <v>127</v>
      </c>
      <c r="B89" s="638"/>
      <c r="C89" s="638"/>
      <c r="D89" s="145"/>
      <c r="E89" s="145"/>
      <c r="F89" s="158"/>
      <c r="G89" s="145"/>
      <c r="H89" s="145"/>
      <c r="I89" s="158"/>
      <c r="J89" s="145"/>
      <c r="K89" s="10"/>
      <c r="L89" s="10"/>
      <c r="M89" s="10"/>
      <c r="N89" s="10"/>
      <c r="O89" s="10"/>
      <c r="P89" s="10"/>
      <c r="Q89" s="10"/>
      <c r="R89" s="10"/>
      <c r="S89" s="10"/>
    </row>
    <row r="90" spans="1:37" ht="5.0999999999999996" customHeight="1" x14ac:dyDescent="0.2">
      <c r="B90" s="145"/>
      <c r="C90" s="145"/>
      <c r="D90" s="145"/>
      <c r="E90" s="145"/>
      <c r="F90" s="158"/>
      <c r="G90" s="145"/>
      <c r="H90" s="145"/>
      <c r="I90" s="158"/>
      <c r="J90" s="145"/>
      <c r="K90" s="155"/>
      <c r="L90" s="155"/>
      <c r="M90" s="155"/>
      <c r="N90" s="155"/>
      <c r="O90" s="155"/>
      <c r="P90" s="155"/>
      <c r="Q90" s="155"/>
      <c r="R90" s="155"/>
      <c r="S90" s="155"/>
    </row>
    <row r="91" spans="1:37" ht="14.25" x14ac:dyDescent="0.2">
      <c r="A91" s="625"/>
      <c r="B91" s="625"/>
      <c r="C91" s="625"/>
      <c r="D91" s="625"/>
      <c r="E91" s="625"/>
      <c r="F91" s="625"/>
      <c r="G91" s="625"/>
      <c r="H91" s="625"/>
      <c r="I91" s="625"/>
      <c r="J91" s="625"/>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1:37" ht="14.25" x14ac:dyDescent="0.2">
      <c r="A92" s="639"/>
      <c r="B92" s="639"/>
      <c r="C92" s="639"/>
      <c r="D92" s="639"/>
      <c r="E92" s="639"/>
      <c r="F92" s="639"/>
      <c r="G92" s="639"/>
      <c r="H92" s="639"/>
      <c r="I92" s="639"/>
      <c r="J92" s="639"/>
      <c r="K92" s="10"/>
      <c r="L92" s="10"/>
      <c r="M92" s="10"/>
      <c r="N92" s="10"/>
      <c r="O92" s="10"/>
      <c r="P92" s="10"/>
      <c r="Q92" s="10"/>
      <c r="R92" s="10"/>
      <c r="S92" s="10"/>
    </row>
    <row r="93" spans="1:37" ht="5.0999999999999996" customHeight="1" x14ac:dyDescent="0.2">
      <c r="B93" s="149"/>
      <c r="C93" s="149"/>
      <c r="D93" s="149"/>
      <c r="E93" s="149"/>
      <c r="F93" s="150"/>
      <c r="G93" s="149"/>
      <c r="H93" s="149"/>
      <c r="I93" s="149"/>
      <c r="J93" s="150"/>
      <c r="K93" s="153"/>
      <c r="L93" s="153"/>
      <c r="M93" s="153"/>
      <c r="N93" s="153"/>
      <c r="O93" s="10"/>
    </row>
    <row r="94" spans="1:37" s="409" customFormat="1" ht="15" customHeight="1" x14ac:dyDescent="0.2">
      <c r="B94" s="410"/>
      <c r="C94" s="410"/>
      <c r="D94" s="410"/>
      <c r="E94" s="410"/>
      <c r="F94" s="411"/>
      <c r="G94" s="412"/>
      <c r="H94" s="412"/>
      <c r="I94" s="635" t="s">
        <v>128</v>
      </c>
      <c r="J94" s="635"/>
      <c r="K94" s="411"/>
      <c r="L94" s="411"/>
      <c r="M94" s="411"/>
      <c r="N94" s="411"/>
      <c r="O94" s="411"/>
      <c r="P94" s="411"/>
      <c r="Q94" s="411"/>
      <c r="R94" s="411"/>
      <c r="S94" s="411"/>
      <c r="T94" s="413"/>
      <c r="U94" s="413"/>
      <c r="V94" s="413"/>
      <c r="W94" s="413"/>
      <c r="X94" s="413"/>
      <c r="Y94" s="413"/>
      <c r="Z94" s="413"/>
      <c r="AA94" s="413"/>
      <c r="AB94" s="413"/>
      <c r="AC94" s="413"/>
      <c r="AD94" s="413"/>
      <c r="AE94" s="413"/>
      <c r="AF94" s="413"/>
      <c r="AG94" s="413"/>
      <c r="AH94" s="413"/>
      <c r="AI94" s="413"/>
      <c r="AJ94" s="413"/>
      <c r="AK94" s="413"/>
    </row>
    <row r="95" spans="1:37" s="15" customFormat="1" ht="15" customHeight="1" x14ac:dyDescent="0.25">
      <c r="A95" s="630" t="s">
        <v>209</v>
      </c>
      <c r="B95" s="630"/>
      <c r="C95" s="630"/>
      <c r="D95" s="630"/>
      <c r="E95" s="630"/>
      <c r="F95" s="630"/>
      <c r="G95" s="630"/>
      <c r="H95" s="630"/>
      <c r="I95" s="630"/>
      <c r="J95" s="630"/>
      <c r="K95" s="172"/>
      <c r="L95" s="172"/>
      <c r="M95" s="172"/>
      <c r="N95" s="172"/>
      <c r="O95" s="172"/>
      <c r="P95" s="172"/>
      <c r="Q95" s="172"/>
      <c r="R95" s="172"/>
      <c r="S95" s="172"/>
      <c r="T95" s="35"/>
      <c r="U95" s="35"/>
      <c r="V95" s="35"/>
      <c r="W95" s="35"/>
      <c r="X95" s="35"/>
      <c r="Y95" s="35"/>
      <c r="Z95" s="35"/>
      <c r="AA95" s="35"/>
      <c r="AB95" s="35"/>
      <c r="AC95" s="35"/>
      <c r="AD95" s="35"/>
      <c r="AE95" s="35"/>
      <c r="AF95" s="35"/>
      <c r="AG95" s="35"/>
      <c r="AH95" s="35"/>
      <c r="AI95" s="35"/>
      <c r="AJ95" s="35"/>
      <c r="AK95" s="35"/>
    </row>
    <row r="96" spans="1:37" s="15" customFormat="1" ht="15" customHeight="1" x14ac:dyDescent="0.25">
      <c r="A96" s="549" t="s">
        <v>210</v>
      </c>
      <c r="B96" s="549"/>
      <c r="C96" s="549"/>
      <c r="D96" s="549"/>
      <c r="E96" s="549"/>
      <c r="F96" s="549"/>
      <c r="G96" s="549"/>
      <c r="H96" s="345"/>
      <c r="I96" s="636"/>
      <c r="J96" s="636"/>
      <c r="K96" s="172"/>
      <c r="L96" s="172"/>
      <c r="M96" s="172"/>
      <c r="N96" s="172"/>
      <c r="O96" s="172"/>
      <c r="P96" s="172"/>
      <c r="Q96" s="172"/>
      <c r="R96" s="172"/>
      <c r="S96" s="172"/>
      <c r="T96" s="35"/>
      <c r="U96" s="35"/>
      <c r="V96" s="35"/>
      <c r="W96" s="35"/>
      <c r="X96" s="35"/>
      <c r="Y96" s="35"/>
      <c r="Z96" s="35"/>
      <c r="AA96" s="35"/>
      <c r="AB96" s="35"/>
      <c r="AC96" s="35"/>
      <c r="AD96" s="35"/>
      <c r="AE96" s="35"/>
      <c r="AF96" s="35"/>
      <c r="AG96" s="35"/>
      <c r="AH96" s="35"/>
      <c r="AI96" s="35"/>
      <c r="AJ96" s="35"/>
      <c r="AK96" s="35"/>
    </row>
    <row r="97" spans="1:37" s="15" customFormat="1" ht="15" customHeight="1" x14ac:dyDescent="0.25">
      <c r="B97" s="346"/>
      <c r="C97" s="346"/>
      <c r="D97" s="346"/>
      <c r="E97" s="346"/>
      <c r="F97" s="172"/>
      <c r="G97" s="345"/>
      <c r="H97" s="345"/>
      <c r="I97" s="347"/>
      <c r="J97" s="347"/>
      <c r="K97" s="172"/>
      <c r="L97" s="172"/>
      <c r="M97" s="172"/>
      <c r="N97" s="172"/>
      <c r="O97" s="172"/>
      <c r="P97" s="172"/>
      <c r="Q97" s="172"/>
      <c r="R97" s="172"/>
      <c r="S97" s="172"/>
      <c r="T97" s="35"/>
      <c r="U97" s="35"/>
      <c r="V97" s="35"/>
      <c r="W97" s="35"/>
      <c r="X97" s="35"/>
      <c r="Y97" s="35"/>
      <c r="Z97" s="35"/>
      <c r="AA97" s="35"/>
      <c r="AB97" s="35"/>
      <c r="AC97" s="35"/>
      <c r="AD97" s="35"/>
      <c r="AE97" s="35"/>
      <c r="AF97" s="35"/>
      <c r="AG97" s="35"/>
      <c r="AH97" s="35"/>
      <c r="AI97" s="35"/>
      <c r="AJ97" s="35"/>
      <c r="AK97" s="35"/>
    </row>
    <row r="98" spans="1:37" s="15" customFormat="1" ht="15" customHeight="1" x14ac:dyDescent="0.25">
      <c r="A98" s="630" t="s">
        <v>211</v>
      </c>
      <c r="B98" s="630"/>
      <c r="C98" s="630"/>
      <c r="D98" s="630"/>
      <c r="E98" s="630"/>
      <c r="F98" s="630"/>
      <c r="G98" s="630"/>
      <c r="H98" s="630"/>
      <c r="I98" s="630"/>
      <c r="J98" s="630"/>
      <c r="K98" s="172"/>
      <c r="L98" s="172"/>
      <c r="M98" s="172"/>
      <c r="N98" s="172"/>
      <c r="O98" s="172"/>
      <c r="P98" s="172"/>
      <c r="Q98" s="172"/>
      <c r="R98" s="172"/>
      <c r="S98" s="172"/>
      <c r="T98" s="35"/>
      <c r="U98" s="35"/>
      <c r="V98" s="35"/>
      <c r="W98" s="35"/>
      <c r="X98" s="35"/>
      <c r="Y98" s="35"/>
      <c r="Z98" s="35"/>
      <c r="AA98" s="35"/>
      <c r="AB98" s="35"/>
      <c r="AC98" s="35"/>
      <c r="AD98" s="35"/>
      <c r="AE98" s="35"/>
      <c r="AF98" s="35"/>
      <c r="AG98" s="35"/>
      <c r="AH98" s="35"/>
      <c r="AI98" s="35"/>
      <c r="AJ98" s="35"/>
      <c r="AK98" s="35"/>
    </row>
    <row r="99" spans="1:37" s="15" customFormat="1" ht="15" customHeight="1" x14ac:dyDescent="0.2">
      <c r="A99" s="549" t="s">
        <v>212</v>
      </c>
      <c r="B99" s="549"/>
      <c r="C99" s="549"/>
      <c r="D99" s="549"/>
      <c r="E99" s="549"/>
      <c r="F99" s="549"/>
      <c r="G99" s="549"/>
      <c r="H99" s="549"/>
      <c r="I99" s="549"/>
      <c r="J99" s="549"/>
      <c r="K99" s="172"/>
      <c r="L99" s="172"/>
      <c r="M99" s="172"/>
      <c r="N99" s="172"/>
      <c r="O99" s="172"/>
      <c r="P99" s="172"/>
      <c r="Q99" s="172"/>
      <c r="R99" s="172"/>
      <c r="S99" s="172"/>
      <c r="T99" s="35"/>
      <c r="U99" s="35"/>
      <c r="V99" s="35"/>
      <c r="W99" s="35"/>
      <c r="X99" s="35"/>
      <c r="Y99" s="35"/>
      <c r="Z99" s="35"/>
      <c r="AA99" s="35"/>
      <c r="AB99" s="35"/>
      <c r="AC99" s="35"/>
      <c r="AD99" s="35"/>
      <c r="AE99" s="35"/>
      <c r="AF99" s="35"/>
      <c r="AG99" s="35"/>
      <c r="AH99" s="35"/>
      <c r="AI99" s="35"/>
      <c r="AJ99" s="35"/>
      <c r="AK99" s="35"/>
    </row>
    <row r="100" spans="1:37" s="15" customFormat="1" ht="15" customHeight="1" x14ac:dyDescent="0.2">
      <c r="A100" s="549" t="s">
        <v>213</v>
      </c>
      <c r="B100" s="549"/>
      <c r="C100" s="549"/>
      <c r="D100" s="549"/>
      <c r="E100" s="549"/>
      <c r="F100" s="549"/>
      <c r="G100" s="549"/>
      <c r="H100" s="549"/>
      <c r="I100" s="549"/>
      <c r="J100" s="549"/>
      <c r="K100" s="172"/>
      <c r="L100" s="172"/>
      <c r="M100" s="172"/>
      <c r="N100" s="172"/>
      <c r="O100" s="172"/>
      <c r="P100" s="172"/>
      <c r="Q100" s="172"/>
      <c r="R100" s="172"/>
      <c r="S100" s="172"/>
      <c r="T100" s="35"/>
      <c r="U100" s="35"/>
      <c r="V100" s="35"/>
      <c r="W100" s="35"/>
      <c r="X100" s="35"/>
      <c r="Y100" s="35"/>
      <c r="Z100" s="35"/>
      <c r="AA100" s="35"/>
      <c r="AB100" s="35"/>
      <c r="AC100" s="35"/>
      <c r="AD100" s="35"/>
      <c r="AE100" s="35"/>
      <c r="AF100" s="35"/>
      <c r="AG100" s="35"/>
      <c r="AH100" s="35"/>
      <c r="AI100" s="35"/>
      <c r="AJ100" s="35"/>
      <c r="AK100" s="35"/>
    </row>
    <row r="101" spans="1:37" s="15" customFormat="1" ht="15" customHeight="1" x14ac:dyDescent="0.25">
      <c r="B101" s="346"/>
      <c r="C101" s="346"/>
      <c r="D101" s="346"/>
      <c r="E101" s="346"/>
      <c r="F101" s="172"/>
      <c r="G101" s="345"/>
      <c r="H101" s="345"/>
      <c r="I101" s="347"/>
      <c r="J101" s="347"/>
      <c r="K101" s="172"/>
      <c r="L101" s="172"/>
      <c r="M101" s="172"/>
      <c r="N101" s="172"/>
      <c r="O101" s="172"/>
      <c r="P101" s="172"/>
      <c r="Q101" s="172"/>
      <c r="R101" s="172"/>
      <c r="S101" s="172"/>
      <c r="T101" s="35"/>
      <c r="U101" s="35"/>
      <c r="V101" s="35"/>
      <c r="W101" s="35"/>
      <c r="X101" s="35"/>
      <c r="Y101" s="35"/>
      <c r="Z101" s="35"/>
      <c r="AA101" s="35"/>
      <c r="AB101" s="35"/>
      <c r="AC101" s="35"/>
      <c r="AD101" s="35"/>
      <c r="AE101" s="35"/>
      <c r="AF101" s="35"/>
      <c r="AG101" s="35"/>
      <c r="AH101" s="35"/>
      <c r="AI101" s="35"/>
      <c r="AJ101" s="35"/>
      <c r="AK101" s="35"/>
    </row>
    <row r="102" spans="1:37" s="15" customFormat="1" ht="15" customHeight="1" x14ac:dyDescent="0.25">
      <c r="A102" s="549" t="s">
        <v>214</v>
      </c>
      <c r="B102" s="549"/>
      <c r="C102" s="549"/>
      <c r="D102" s="549"/>
      <c r="E102" s="549"/>
      <c r="F102" s="549"/>
      <c r="G102" s="549"/>
      <c r="H102" s="549"/>
      <c r="I102" s="624"/>
      <c r="J102" s="624"/>
      <c r="K102" s="172"/>
      <c r="L102" s="172"/>
      <c r="M102" s="172"/>
      <c r="N102" s="172"/>
      <c r="O102" s="172"/>
      <c r="P102" s="172"/>
      <c r="Q102" s="172"/>
      <c r="R102" s="172"/>
      <c r="S102" s="172"/>
      <c r="T102" s="35"/>
      <c r="U102" s="35"/>
      <c r="V102" s="35"/>
      <c r="W102" s="35"/>
      <c r="X102" s="35"/>
      <c r="Y102" s="35"/>
      <c r="Z102" s="35"/>
      <c r="AA102" s="35"/>
      <c r="AB102" s="35"/>
      <c r="AC102" s="35"/>
      <c r="AD102" s="35"/>
      <c r="AE102" s="35"/>
      <c r="AF102" s="35"/>
      <c r="AG102" s="35"/>
      <c r="AH102" s="35"/>
      <c r="AI102" s="35"/>
      <c r="AJ102" s="35"/>
      <c r="AK102" s="35"/>
    </row>
    <row r="103" spans="1:37" s="349" customFormat="1" ht="12.75" customHeight="1" x14ac:dyDescent="0.2">
      <c r="A103" s="350"/>
      <c r="B103" s="351"/>
      <c r="C103" s="351"/>
      <c r="D103" s="351"/>
      <c r="E103" s="351"/>
      <c r="F103" s="351"/>
      <c r="G103" s="351"/>
      <c r="H103" s="352"/>
      <c r="I103" s="353"/>
      <c r="J103" s="353"/>
      <c r="L103" s="348"/>
    </row>
    <row r="104" spans="1:37" s="15" customFormat="1" ht="15" customHeight="1" x14ac:dyDescent="0.25">
      <c r="A104" s="630" t="s">
        <v>215</v>
      </c>
      <c r="B104" s="630"/>
      <c r="C104" s="630"/>
      <c r="D104" s="630"/>
      <c r="E104" s="630"/>
      <c r="F104" s="630"/>
      <c r="G104" s="630"/>
      <c r="H104" s="630"/>
      <c r="I104" s="630"/>
      <c r="J104" s="630"/>
      <c r="K104" s="172"/>
      <c r="L104" s="172"/>
      <c r="M104" s="172"/>
      <c r="N104" s="172"/>
      <c r="O104" s="172"/>
      <c r="P104" s="172"/>
      <c r="Q104" s="172"/>
      <c r="R104" s="172"/>
      <c r="S104" s="172"/>
      <c r="T104" s="35"/>
      <c r="U104" s="35"/>
      <c r="V104" s="35"/>
      <c r="W104" s="35"/>
      <c r="X104" s="35"/>
      <c r="Y104" s="35"/>
      <c r="Z104" s="35"/>
      <c r="AA104" s="35"/>
      <c r="AB104" s="35"/>
      <c r="AC104" s="35"/>
      <c r="AD104" s="35"/>
      <c r="AE104" s="35"/>
      <c r="AF104" s="35"/>
      <c r="AG104" s="35"/>
      <c r="AH104" s="35"/>
      <c r="AI104" s="35"/>
      <c r="AJ104" s="35"/>
      <c r="AK104" s="35"/>
    </row>
    <row r="105" spans="1:37" s="15" customFormat="1" ht="15" customHeight="1" x14ac:dyDescent="0.2">
      <c r="A105" s="549" t="s">
        <v>216</v>
      </c>
      <c r="B105" s="549"/>
      <c r="C105" s="549"/>
      <c r="D105" s="549"/>
      <c r="E105" s="549"/>
      <c r="F105" s="549"/>
      <c r="G105" s="549"/>
      <c r="H105" s="549"/>
      <c r="I105" s="549"/>
      <c r="J105" s="549"/>
      <c r="K105" s="172"/>
      <c r="L105" s="172"/>
      <c r="M105" s="172"/>
      <c r="N105" s="172"/>
      <c r="O105" s="172"/>
      <c r="P105" s="172"/>
      <c r="Q105" s="172"/>
      <c r="R105" s="172"/>
      <c r="S105" s="172"/>
      <c r="T105" s="35"/>
      <c r="U105" s="35"/>
      <c r="V105" s="35"/>
      <c r="W105" s="35"/>
      <c r="X105" s="35"/>
      <c r="Y105" s="35"/>
      <c r="Z105" s="35"/>
      <c r="AA105" s="35"/>
      <c r="AB105" s="35"/>
      <c r="AC105" s="35"/>
      <c r="AD105" s="35"/>
      <c r="AE105" s="35"/>
      <c r="AF105" s="35"/>
      <c r="AG105" s="35"/>
      <c r="AH105" s="35"/>
      <c r="AI105" s="35"/>
      <c r="AJ105" s="35"/>
      <c r="AK105" s="35"/>
    </row>
    <row r="106" spans="1:37" s="15" customFormat="1" ht="15" customHeight="1" x14ac:dyDescent="0.2">
      <c r="A106" s="549" t="s">
        <v>217</v>
      </c>
      <c r="B106" s="549"/>
      <c r="C106" s="549"/>
      <c r="D106" s="549"/>
      <c r="E106" s="549"/>
      <c r="F106" s="549"/>
      <c r="G106" s="549"/>
      <c r="H106" s="549"/>
      <c r="I106" s="549"/>
      <c r="J106" s="549"/>
      <c r="K106" s="172"/>
      <c r="L106" s="172"/>
      <c r="M106" s="172"/>
      <c r="N106" s="172"/>
      <c r="O106" s="172"/>
      <c r="P106" s="172"/>
      <c r="Q106" s="172"/>
      <c r="R106" s="172"/>
      <c r="S106" s="172"/>
      <c r="T106" s="35"/>
      <c r="U106" s="35"/>
      <c r="V106" s="35"/>
      <c r="W106" s="35"/>
      <c r="X106" s="35"/>
      <c r="Y106" s="35"/>
      <c r="Z106" s="35"/>
      <c r="AA106" s="35"/>
      <c r="AB106" s="35"/>
      <c r="AC106" s="35"/>
      <c r="AD106" s="35"/>
      <c r="AE106" s="35"/>
      <c r="AF106" s="35"/>
      <c r="AG106" s="35"/>
      <c r="AH106" s="35"/>
      <c r="AI106" s="35"/>
      <c r="AJ106" s="35"/>
      <c r="AK106" s="35"/>
    </row>
    <row r="107" spans="1:37" s="15" customFormat="1" ht="15" customHeight="1" x14ac:dyDescent="0.2">
      <c r="A107" s="549" t="s">
        <v>218</v>
      </c>
      <c r="B107" s="549"/>
      <c r="C107" s="549"/>
      <c r="D107" s="549"/>
      <c r="E107" s="549"/>
      <c r="F107" s="549"/>
      <c r="G107" s="549"/>
      <c r="H107" s="549"/>
      <c r="I107" s="549"/>
      <c r="J107" s="549"/>
      <c r="K107" s="172"/>
      <c r="L107" s="172"/>
      <c r="M107" s="172"/>
      <c r="N107" s="172"/>
      <c r="O107" s="172"/>
      <c r="P107" s="172"/>
      <c r="Q107" s="172"/>
      <c r="R107" s="172"/>
      <c r="S107" s="172"/>
      <c r="T107" s="35"/>
      <c r="U107" s="35"/>
      <c r="V107" s="35"/>
      <c r="W107" s="35"/>
      <c r="X107" s="35"/>
      <c r="Y107" s="35"/>
      <c r="Z107" s="35"/>
      <c r="AA107" s="35"/>
      <c r="AB107" s="35"/>
      <c r="AC107" s="35"/>
      <c r="AD107" s="35"/>
      <c r="AE107" s="35"/>
      <c r="AF107" s="35"/>
      <c r="AG107" s="35"/>
      <c r="AH107" s="35"/>
      <c r="AI107" s="35"/>
      <c r="AJ107" s="35"/>
      <c r="AK107" s="35"/>
    </row>
    <row r="108" spans="1:37" s="15" customFormat="1" ht="14.25" x14ac:dyDescent="0.2">
      <c r="B108" s="346"/>
      <c r="C108" s="346"/>
      <c r="D108" s="346"/>
      <c r="E108" s="346"/>
      <c r="F108" s="172"/>
      <c r="G108" s="346"/>
      <c r="H108" s="346"/>
      <c r="I108" s="346"/>
      <c r="J108" s="172"/>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row>
    <row r="109" spans="1:37" s="15" customFormat="1" ht="54.95" customHeight="1" x14ac:dyDescent="0.2">
      <c r="A109" s="631" t="s">
        <v>129</v>
      </c>
      <c r="B109" s="632"/>
      <c r="C109" s="632"/>
      <c r="D109" s="632"/>
      <c r="E109" s="632"/>
      <c r="F109" s="632"/>
      <c r="G109" s="632"/>
      <c r="H109" s="632"/>
      <c r="I109" s="632"/>
      <c r="J109" s="632"/>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row>
    <row r="110" spans="1:37" ht="16.5" customHeight="1" x14ac:dyDescent="0.2">
      <c r="B110" s="145"/>
      <c r="C110" s="145"/>
      <c r="D110" s="145"/>
      <c r="E110" s="145"/>
      <c r="F110" s="158"/>
      <c r="G110" s="158"/>
      <c r="H110" s="145"/>
      <c r="I110" s="145"/>
      <c r="J110" s="158"/>
      <c r="K110" s="341"/>
      <c r="L110" s="341"/>
      <c r="M110" s="341"/>
      <c r="N110" s="341"/>
      <c r="O110" s="341"/>
      <c r="P110" s="341"/>
      <c r="Q110" s="341"/>
      <c r="R110" s="341"/>
      <c r="S110" s="341"/>
      <c r="T110" s="341"/>
      <c r="U110" s="341"/>
      <c r="V110" s="341"/>
      <c r="W110" s="341"/>
      <c r="X110" s="341"/>
      <c r="Y110" s="341"/>
      <c r="Z110" s="341"/>
      <c r="AA110" s="341"/>
      <c r="AB110" s="341"/>
      <c r="AC110" s="341"/>
      <c r="AD110" s="341"/>
      <c r="AE110" s="341"/>
      <c r="AF110" s="341"/>
      <c r="AG110" s="341"/>
      <c r="AH110" s="341"/>
      <c r="AI110" s="341"/>
      <c r="AJ110" s="341"/>
      <c r="AK110" s="10"/>
    </row>
    <row r="111" spans="1:37" ht="15" x14ac:dyDescent="0.25">
      <c r="B111" s="145"/>
      <c r="C111" s="145"/>
      <c r="D111" s="145"/>
      <c r="E111" s="175"/>
      <c r="F111" s="158"/>
      <c r="G111" s="175"/>
      <c r="H111" s="633" t="s">
        <v>99</v>
      </c>
      <c r="I111" s="634"/>
      <c r="J111" s="175"/>
      <c r="K111" s="341"/>
      <c r="L111" s="341"/>
      <c r="M111" s="341"/>
      <c r="N111" s="341"/>
      <c r="O111" s="341"/>
      <c r="P111" s="341"/>
      <c r="Q111" s="341"/>
      <c r="R111" s="341"/>
      <c r="S111" s="341"/>
      <c r="T111" s="341"/>
      <c r="U111" s="341"/>
      <c r="V111" s="341"/>
      <c r="W111" s="341"/>
      <c r="X111" s="341"/>
      <c r="Y111" s="341"/>
      <c r="Z111" s="341"/>
      <c r="AA111" s="341"/>
      <c r="AB111" s="341"/>
      <c r="AC111" s="341"/>
      <c r="AD111" s="341"/>
      <c r="AE111" s="341"/>
      <c r="AF111" s="341"/>
      <c r="AG111" s="341"/>
      <c r="AH111" s="341"/>
      <c r="AI111" s="341"/>
      <c r="AJ111" s="341"/>
      <c r="AK111" s="10"/>
    </row>
    <row r="112" spans="1:37" x14ac:dyDescent="0.2">
      <c r="B112" s="145"/>
      <c r="C112" s="145"/>
      <c r="D112" s="145"/>
      <c r="E112" s="158"/>
      <c r="F112" s="158"/>
      <c r="G112" s="158"/>
      <c r="H112" s="145"/>
      <c r="I112" s="145"/>
      <c r="J112" s="158"/>
      <c r="K112" s="341"/>
      <c r="L112" s="341"/>
      <c r="M112" s="341"/>
      <c r="N112" s="341"/>
      <c r="O112" s="341"/>
      <c r="P112" s="341"/>
      <c r="Q112" s="341"/>
      <c r="R112" s="341"/>
      <c r="S112" s="341"/>
      <c r="T112" s="341"/>
      <c r="U112" s="341"/>
      <c r="V112" s="341"/>
      <c r="W112" s="341"/>
      <c r="X112" s="341"/>
      <c r="Y112" s="341"/>
      <c r="Z112" s="341"/>
      <c r="AA112" s="341"/>
      <c r="AB112" s="341"/>
      <c r="AC112" s="341"/>
      <c r="AD112" s="341"/>
      <c r="AE112" s="341"/>
      <c r="AF112" s="341"/>
      <c r="AG112" s="341"/>
      <c r="AH112" s="341"/>
      <c r="AI112" s="341"/>
      <c r="AJ112" s="341"/>
      <c r="AK112" s="10"/>
    </row>
    <row r="113" spans="1:37" ht="14.25" x14ac:dyDescent="0.2">
      <c r="B113" s="145"/>
      <c r="C113" s="145"/>
      <c r="D113" s="145"/>
      <c r="E113" s="176"/>
      <c r="F113" s="176"/>
      <c r="G113" s="176"/>
      <c r="H113" s="625"/>
      <c r="I113" s="625"/>
      <c r="J113" s="625"/>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c r="AK113" s="10"/>
    </row>
    <row r="114" spans="1:37" x14ac:dyDescent="0.2">
      <c r="B114" s="145"/>
      <c r="C114" s="145"/>
      <c r="D114" s="145"/>
      <c r="E114" s="158"/>
      <c r="F114" s="158"/>
      <c r="G114" s="158"/>
      <c r="H114" s="145"/>
      <c r="I114" s="145"/>
      <c r="J114" s="158"/>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10"/>
    </row>
    <row r="115" spans="1:37" x14ac:dyDescent="0.2">
      <c r="B115" s="145"/>
      <c r="C115" s="145"/>
      <c r="D115" s="145"/>
      <c r="E115" s="158"/>
      <c r="F115" s="158"/>
      <c r="G115" s="158"/>
      <c r="H115" s="145"/>
      <c r="I115" s="145"/>
      <c r="J115" s="158"/>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c r="AK115" s="10"/>
    </row>
    <row r="116" spans="1:37" ht="14.25" x14ac:dyDescent="0.2">
      <c r="B116" s="145"/>
      <c r="C116" s="145"/>
      <c r="D116" s="145"/>
      <c r="E116" s="158"/>
      <c r="F116" s="158"/>
      <c r="G116" s="158"/>
      <c r="H116" s="625"/>
      <c r="I116" s="625"/>
      <c r="J116" s="625"/>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x14ac:dyDescent="0.2">
      <c r="B117" s="145"/>
      <c r="C117" s="145"/>
      <c r="D117" s="145"/>
      <c r="E117" s="173"/>
      <c r="F117" s="173"/>
      <c r="G117" s="173"/>
      <c r="H117" s="626" t="s">
        <v>130</v>
      </c>
      <c r="I117" s="627"/>
      <c r="J117" s="627"/>
      <c r="K117" s="10"/>
      <c r="L117" s="10"/>
      <c r="M117" s="10"/>
      <c r="N117" s="10"/>
      <c r="O117" s="10"/>
    </row>
    <row r="118" spans="1:37" x14ac:dyDescent="0.2">
      <c r="B118" s="145"/>
      <c r="C118" s="145"/>
      <c r="D118" s="145"/>
      <c r="E118" s="145"/>
      <c r="F118" s="158"/>
      <c r="G118" s="145"/>
      <c r="H118" s="145"/>
      <c r="I118" s="145"/>
      <c r="J118" s="158"/>
      <c r="K118" s="10"/>
      <c r="L118" s="10"/>
      <c r="M118" s="10"/>
      <c r="N118" s="10"/>
      <c r="O118" s="10"/>
    </row>
    <row r="119" spans="1:37" ht="15" x14ac:dyDescent="0.2">
      <c r="A119" s="628" t="s">
        <v>131</v>
      </c>
      <c r="B119" s="629"/>
      <c r="C119" s="629"/>
      <c r="D119" s="534"/>
      <c r="E119" s="534"/>
      <c r="F119" s="534"/>
      <c r="G119" s="534"/>
      <c r="H119" s="534"/>
      <c r="I119" s="534"/>
      <c r="J119" s="534"/>
      <c r="K119" s="10"/>
      <c r="L119" s="10"/>
      <c r="M119" s="10"/>
      <c r="N119" s="10"/>
      <c r="O119" s="10"/>
    </row>
    <row r="120" spans="1:37" ht="14.25" x14ac:dyDescent="0.2">
      <c r="B120" s="145"/>
      <c r="C120" s="158"/>
      <c r="D120" s="534"/>
      <c r="E120" s="534"/>
      <c r="F120" s="534"/>
      <c r="G120" s="534"/>
      <c r="H120" s="534"/>
      <c r="I120" s="534"/>
      <c r="J120" s="534"/>
      <c r="K120" s="10"/>
      <c r="L120" s="10"/>
      <c r="M120" s="10"/>
      <c r="N120" s="10"/>
      <c r="O120" s="10"/>
    </row>
    <row r="121" spans="1:37" ht="14.25" x14ac:dyDescent="0.2">
      <c r="B121" s="145"/>
      <c r="C121" s="158"/>
      <c r="D121" s="534"/>
      <c r="E121" s="534"/>
      <c r="F121" s="534"/>
      <c r="G121" s="534"/>
      <c r="H121" s="534"/>
      <c r="I121" s="534"/>
      <c r="J121" s="534"/>
      <c r="K121" s="10"/>
      <c r="L121" s="10"/>
      <c r="M121" s="10"/>
      <c r="N121" s="10"/>
      <c r="O121" s="10"/>
    </row>
    <row r="122" spans="1:37" ht="14.25" x14ac:dyDescent="0.2">
      <c r="B122" s="145"/>
      <c r="C122" s="158"/>
      <c r="D122" s="534"/>
      <c r="E122" s="534"/>
      <c r="F122" s="534"/>
      <c r="G122" s="534"/>
      <c r="H122" s="534"/>
      <c r="I122" s="534"/>
      <c r="J122" s="534"/>
      <c r="K122" s="10"/>
      <c r="L122" s="10"/>
      <c r="M122" s="10"/>
      <c r="N122" s="10"/>
      <c r="O122" s="10"/>
    </row>
    <row r="123" spans="1:37" ht="14.25" x14ac:dyDescent="0.2">
      <c r="B123" s="145"/>
      <c r="C123" s="158"/>
      <c r="D123" s="534"/>
      <c r="E123" s="534"/>
      <c r="F123" s="534"/>
      <c r="G123" s="534"/>
      <c r="H123" s="534"/>
      <c r="I123" s="534"/>
      <c r="J123" s="534"/>
      <c r="K123" s="10"/>
      <c r="L123" s="10"/>
      <c r="M123" s="10"/>
      <c r="N123" s="10"/>
      <c r="O123" s="10"/>
    </row>
    <row r="124" spans="1:37" ht="14.25" x14ac:dyDescent="0.2">
      <c r="B124" s="145"/>
      <c r="C124" s="158"/>
      <c r="D124" s="534"/>
      <c r="E124" s="534"/>
      <c r="F124" s="534"/>
      <c r="G124" s="534"/>
      <c r="H124" s="534"/>
      <c r="I124" s="534"/>
      <c r="J124" s="534"/>
      <c r="K124" s="10"/>
      <c r="L124" s="10"/>
      <c r="M124" s="10"/>
      <c r="N124" s="10"/>
      <c r="O124" s="10"/>
    </row>
    <row r="125" spans="1:37" x14ac:dyDescent="0.2">
      <c r="K125" s="10"/>
      <c r="L125" s="10"/>
      <c r="M125" s="10"/>
      <c r="N125" s="10"/>
      <c r="O125" s="10"/>
    </row>
    <row r="126" spans="1:37" x14ac:dyDescent="0.2">
      <c r="K126" s="10"/>
      <c r="L126" s="10"/>
      <c r="M126" s="10"/>
      <c r="N126" s="10"/>
      <c r="O126" s="10"/>
    </row>
    <row r="127" spans="1:37" x14ac:dyDescent="0.2">
      <c r="K127" s="10"/>
      <c r="L127" s="10"/>
      <c r="M127" s="10"/>
      <c r="N127" s="10"/>
      <c r="O127" s="10"/>
    </row>
    <row r="128" spans="1:37" x14ac:dyDescent="0.2">
      <c r="K128" s="10"/>
      <c r="L128" s="10"/>
      <c r="M128" s="10"/>
      <c r="N128" s="10"/>
      <c r="O128" s="10"/>
    </row>
    <row r="129" spans="11:15" x14ac:dyDescent="0.2">
      <c r="K129" s="10"/>
      <c r="L129" s="10"/>
      <c r="M129" s="10"/>
      <c r="N129" s="10"/>
      <c r="O129" s="10"/>
    </row>
    <row r="130" spans="11:15" x14ac:dyDescent="0.2">
      <c r="K130" s="10"/>
      <c r="L130" s="10"/>
      <c r="M130" s="10"/>
      <c r="N130" s="10"/>
      <c r="O130" s="10"/>
    </row>
    <row r="131" spans="11:15" x14ac:dyDescent="0.2">
      <c r="K131" s="10"/>
      <c r="L131" s="10"/>
      <c r="M131" s="10"/>
      <c r="N131" s="10"/>
      <c r="O131" s="10"/>
    </row>
    <row r="132" spans="11:15" x14ac:dyDescent="0.2">
      <c r="K132" s="10"/>
      <c r="L132" s="10"/>
      <c r="M132" s="10"/>
      <c r="N132" s="10"/>
      <c r="O132" s="10"/>
    </row>
    <row r="133" spans="11:15" x14ac:dyDescent="0.2">
      <c r="K133" s="10"/>
      <c r="L133" s="10"/>
      <c r="M133" s="10"/>
      <c r="N133" s="10"/>
      <c r="O133" s="10"/>
    </row>
    <row r="134" spans="11:15" x14ac:dyDescent="0.2">
      <c r="K134" s="10"/>
      <c r="L134" s="10"/>
      <c r="M134" s="10"/>
      <c r="N134" s="10"/>
      <c r="O134" s="10"/>
    </row>
    <row r="135" spans="11:15" x14ac:dyDescent="0.2">
      <c r="K135" s="10"/>
      <c r="L135" s="10"/>
      <c r="M135" s="10"/>
      <c r="N135" s="10"/>
      <c r="O135" s="10"/>
    </row>
    <row r="136" spans="11:15" x14ac:dyDescent="0.2">
      <c r="K136" s="10"/>
      <c r="L136" s="10"/>
      <c r="M136" s="10"/>
      <c r="N136" s="10"/>
      <c r="O136" s="10"/>
    </row>
    <row r="137" spans="11:15" x14ac:dyDescent="0.2">
      <c r="K137" s="10"/>
      <c r="L137" s="10"/>
      <c r="M137" s="10"/>
      <c r="N137" s="10"/>
      <c r="O137" s="10"/>
    </row>
    <row r="138" spans="11:15" x14ac:dyDescent="0.2">
      <c r="K138" s="10"/>
      <c r="L138" s="10"/>
      <c r="M138" s="10"/>
      <c r="N138" s="10"/>
      <c r="O138" s="10"/>
    </row>
    <row r="139" spans="11:15" x14ac:dyDescent="0.2">
      <c r="K139" s="10"/>
      <c r="L139" s="10"/>
      <c r="M139" s="10"/>
      <c r="N139" s="10"/>
      <c r="O139" s="10"/>
    </row>
    <row r="140" spans="11:15" x14ac:dyDescent="0.2">
      <c r="K140" s="10"/>
      <c r="L140" s="10"/>
      <c r="M140" s="10"/>
      <c r="N140" s="10"/>
      <c r="O140" s="10"/>
    </row>
    <row r="141" spans="11:15" x14ac:dyDescent="0.2">
      <c r="K141" s="10"/>
      <c r="L141" s="10"/>
      <c r="M141" s="10"/>
      <c r="N141" s="10"/>
      <c r="O141" s="10"/>
    </row>
    <row r="142" spans="11:15" x14ac:dyDescent="0.2">
      <c r="K142" s="10"/>
      <c r="L142" s="10"/>
      <c r="M142" s="10"/>
      <c r="N142" s="10"/>
      <c r="O142" s="10"/>
    </row>
    <row r="143" spans="11:15" x14ac:dyDescent="0.2">
      <c r="K143" s="10"/>
      <c r="L143" s="10"/>
      <c r="M143" s="10"/>
      <c r="N143" s="10"/>
      <c r="O143" s="10"/>
    </row>
    <row r="144" spans="11:15" x14ac:dyDescent="0.2">
      <c r="K144" s="10"/>
      <c r="L144" s="10"/>
      <c r="M144" s="10"/>
      <c r="N144" s="10"/>
      <c r="O144" s="10"/>
    </row>
    <row r="145" spans="11:15" x14ac:dyDescent="0.2">
      <c r="K145" s="10"/>
      <c r="L145" s="10"/>
      <c r="M145" s="10"/>
      <c r="N145" s="10"/>
      <c r="O145" s="10"/>
    </row>
    <row r="146" spans="11:15" x14ac:dyDescent="0.2">
      <c r="K146" s="10"/>
      <c r="L146" s="10"/>
      <c r="M146" s="10"/>
      <c r="N146" s="10"/>
      <c r="O146" s="10"/>
    </row>
    <row r="147" spans="11:15" x14ac:dyDescent="0.2">
      <c r="K147" s="10"/>
      <c r="L147" s="10"/>
      <c r="M147" s="10"/>
      <c r="N147" s="10"/>
      <c r="O147" s="10"/>
    </row>
    <row r="148" spans="11:15" x14ac:dyDescent="0.2">
      <c r="K148" s="10"/>
      <c r="L148" s="10"/>
      <c r="M148" s="10"/>
      <c r="N148" s="10"/>
      <c r="O148" s="10"/>
    </row>
    <row r="149" spans="11:15" x14ac:dyDescent="0.2">
      <c r="K149" s="10"/>
      <c r="L149" s="10"/>
      <c r="M149" s="10"/>
      <c r="N149" s="10"/>
      <c r="O149" s="10"/>
    </row>
    <row r="150" spans="11:15" x14ac:dyDescent="0.2">
      <c r="K150" s="10"/>
      <c r="L150" s="10"/>
      <c r="M150" s="10"/>
      <c r="N150" s="10"/>
      <c r="O150" s="10"/>
    </row>
    <row r="151" spans="11:15" x14ac:dyDescent="0.2">
      <c r="K151" s="10"/>
      <c r="L151" s="10"/>
      <c r="M151" s="10"/>
      <c r="N151" s="10"/>
      <c r="O151" s="10"/>
    </row>
    <row r="152" spans="11:15" x14ac:dyDescent="0.2">
      <c r="K152" s="10"/>
      <c r="L152" s="10"/>
      <c r="M152" s="10"/>
      <c r="N152" s="10"/>
      <c r="O152" s="10"/>
    </row>
    <row r="153" spans="11:15" x14ac:dyDescent="0.2">
      <c r="K153" s="10"/>
      <c r="L153" s="10"/>
      <c r="M153" s="10"/>
      <c r="N153" s="10"/>
      <c r="O153" s="10"/>
    </row>
    <row r="154" spans="11:15" x14ac:dyDescent="0.2">
      <c r="K154" s="10"/>
      <c r="L154" s="10"/>
      <c r="M154" s="10"/>
      <c r="N154" s="10"/>
      <c r="O154" s="10"/>
    </row>
    <row r="155" spans="11:15" x14ac:dyDescent="0.2">
      <c r="K155" s="10"/>
      <c r="L155" s="10"/>
      <c r="M155" s="10"/>
      <c r="N155" s="10"/>
      <c r="O155" s="10"/>
    </row>
    <row r="156" spans="11:15" x14ac:dyDescent="0.2">
      <c r="K156" s="10"/>
      <c r="L156" s="10"/>
      <c r="M156" s="10"/>
      <c r="N156" s="10"/>
      <c r="O156" s="10"/>
    </row>
    <row r="157" spans="11:15" x14ac:dyDescent="0.2">
      <c r="K157" s="10"/>
      <c r="L157" s="10"/>
      <c r="M157" s="10"/>
      <c r="N157" s="10"/>
      <c r="O157" s="10"/>
    </row>
    <row r="158" spans="11:15" x14ac:dyDescent="0.2">
      <c r="K158" s="10"/>
      <c r="L158" s="10"/>
      <c r="M158" s="10"/>
      <c r="N158" s="10"/>
      <c r="O158" s="10"/>
    </row>
    <row r="159" spans="11:15" x14ac:dyDescent="0.2">
      <c r="K159" s="10"/>
      <c r="L159" s="10"/>
      <c r="M159" s="10"/>
      <c r="N159" s="10"/>
      <c r="O159" s="10"/>
    </row>
    <row r="160" spans="11:15" x14ac:dyDescent="0.2">
      <c r="K160" s="10"/>
      <c r="L160" s="10"/>
      <c r="M160" s="10"/>
      <c r="N160" s="10"/>
      <c r="O160" s="10"/>
    </row>
    <row r="161" spans="11:15" x14ac:dyDescent="0.2">
      <c r="K161" s="10"/>
      <c r="L161" s="10"/>
      <c r="M161" s="10"/>
      <c r="N161" s="10"/>
      <c r="O161" s="10"/>
    </row>
    <row r="162" spans="11:15" x14ac:dyDescent="0.2">
      <c r="K162" s="10"/>
      <c r="L162" s="10"/>
      <c r="M162" s="10"/>
      <c r="N162" s="10"/>
      <c r="O162" s="10"/>
    </row>
    <row r="163" spans="11:15" x14ac:dyDescent="0.2">
      <c r="K163" s="10"/>
      <c r="L163" s="10"/>
      <c r="M163" s="10"/>
      <c r="N163" s="10"/>
      <c r="O163" s="10"/>
    </row>
    <row r="164" spans="11:15" x14ac:dyDescent="0.2">
      <c r="K164" s="10"/>
      <c r="L164" s="10"/>
      <c r="M164" s="10"/>
      <c r="N164" s="10"/>
      <c r="O164" s="10"/>
    </row>
    <row r="165" spans="11:15" x14ac:dyDescent="0.2">
      <c r="K165" s="10"/>
      <c r="L165" s="10"/>
      <c r="M165" s="10"/>
      <c r="N165" s="10"/>
      <c r="O165" s="10"/>
    </row>
    <row r="166" spans="11:15" x14ac:dyDescent="0.2">
      <c r="K166" s="10"/>
      <c r="L166" s="10"/>
      <c r="M166" s="10"/>
      <c r="N166" s="10"/>
      <c r="O166" s="10"/>
    </row>
    <row r="167" spans="11:15" x14ac:dyDescent="0.2">
      <c r="K167" s="10"/>
      <c r="L167" s="10"/>
      <c r="M167" s="10"/>
      <c r="N167" s="10"/>
      <c r="O167" s="10"/>
    </row>
    <row r="168" spans="11:15" x14ac:dyDescent="0.2">
      <c r="K168" s="10"/>
      <c r="L168" s="10"/>
      <c r="M168" s="10"/>
      <c r="N168" s="10"/>
      <c r="O168" s="10"/>
    </row>
    <row r="169" spans="11:15" x14ac:dyDescent="0.2">
      <c r="K169" s="10"/>
      <c r="L169" s="10"/>
      <c r="M169" s="10"/>
      <c r="N169" s="10"/>
      <c r="O169" s="10"/>
    </row>
    <row r="170" spans="11:15" x14ac:dyDescent="0.2">
      <c r="K170" s="10"/>
      <c r="L170" s="10"/>
      <c r="M170" s="10"/>
      <c r="N170" s="10"/>
      <c r="O170" s="10"/>
    </row>
    <row r="171" spans="11:15" x14ac:dyDescent="0.2">
      <c r="K171" s="10"/>
      <c r="L171" s="10"/>
      <c r="M171" s="10"/>
      <c r="N171" s="10"/>
      <c r="O171" s="10"/>
    </row>
    <row r="172" spans="11:15" x14ac:dyDescent="0.2">
      <c r="K172" s="10"/>
      <c r="L172" s="10"/>
      <c r="M172" s="10"/>
      <c r="N172" s="10"/>
      <c r="O172" s="10"/>
    </row>
    <row r="173" spans="11:15" x14ac:dyDescent="0.2">
      <c r="K173" s="10"/>
      <c r="L173" s="10"/>
      <c r="M173" s="10"/>
      <c r="N173" s="10"/>
      <c r="O173" s="10"/>
    </row>
    <row r="174" spans="11:15" x14ac:dyDescent="0.2">
      <c r="K174" s="10"/>
      <c r="L174" s="10"/>
      <c r="M174" s="10"/>
      <c r="N174" s="10"/>
      <c r="O174" s="10"/>
    </row>
    <row r="175" spans="11:15" x14ac:dyDescent="0.2">
      <c r="K175" s="10"/>
      <c r="L175" s="10"/>
      <c r="M175" s="10"/>
      <c r="N175" s="10"/>
      <c r="O175" s="10"/>
    </row>
    <row r="176" spans="11:15" x14ac:dyDescent="0.2">
      <c r="K176" s="10"/>
      <c r="L176" s="10"/>
      <c r="M176" s="10"/>
      <c r="N176" s="10"/>
      <c r="O176" s="10"/>
    </row>
    <row r="177" spans="11:15" x14ac:dyDescent="0.2">
      <c r="K177" s="10"/>
      <c r="L177" s="10"/>
      <c r="M177" s="10"/>
      <c r="N177" s="10"/>
      <c r="O177" s="10"/>
    </row>
    <row r="178" spans="11:15" x14ac:dyDescent="0.2">
      <c r="K178" s="10"/>
      <c r="L178" s="10"/>
      <c r="M178" s="10"/>
      <c r="N178" s="10"/>
      <c r="O178" s="10"/>
    </row>
    <row r="179" spans="11:15" x14ac:dyDescent="0.2">
      <c r="K179" s="10"/>
      <c r="L179" s="10"/>
      <c r="M179" s="10"/>
      <c r="N179" s="10"/>
      <c r="O179" s="10"/>
    </row>
    <row r="180" spans="11:15" x14ac:dyDescent="0.2">
      <c r="K180" s="10"/>
      <c r="L180" s="10"/>
      <c r="M180" s="10"/>
      <c r="N180" s="10"/>
      <c r="O180" s="10"/>
    </row>
    <row r="181" spans="11:15" x14ac:dyDescent="0.2">
      <c r="K181" s="10"/>
      <c r="L181" s="10"/>
      <c r="M181" s="10"/>
      <c r="N181" s="10"/>
      <c r="O181" s="10"/>
    </row>
    <row r="182" spans="11:15" x14ac:dyDescent="0.2">
      <c r="K182" s="10"/>
      <c r="L182" s="10"/>
      <c r="M182" s="10"/>
      <c r="N182" s="10"/>
      <c r="O182" s="10"/>
    </row>
    <row r="183" spans="11:15" x14ac:dyDescent="0.2">
      <c r="K183" s="10"/>
      <c r="L183" s="10"/>
      <c r="M183" s="10"/>
      <c r="N183" s="10"/>
      <c r="O183" s="10"/>
    </row>
    <row r="184" spans="11:15" x14ac:dyDescent="0.2">
      <c r="K184" s="10"/>
      <c r="L184" s="10"/>
      <c r="M184" s="10"/>
      <c r="N184" s="10"/>
      <c r="O184" s="10"/>
    </row>
    <row r="185" spans="11:15" x14ac:dyDescent="0.2">
      <c r="K185" s="10"/>
      <c r="L185" s="10"/>
      <c r="M185" s="10"/>
      <c r="N185" s="10"/>
      <c r="O185" s="10"/>
    </row>
    <row r="186" spans="11:15" x14ac:dyDescent="0.2">
      <c r="K186" s="10"/>
      <c r="L186" s="10"/>
      <c r="M186" s="10"/>
      <c r="N186" s="10"/>
      <c r="O186" s="10"/>
    </row>
    <row r="187" spans="11:15" x14ac:dyDescent="0.2">
      <c r="K187" s="10"/>
      <c r="L187" s="10"/>
      <c r="M187" s="10"/>
      <c r="N187" s="10"/>
      <c r="O187" s="10"/>
    </row>
    <row r="188" spans="11:15" x14ac:dyDescent="0.2">
      <c r="K188" s="10"/>
      <c r="L188" s="10"/>
      <c r="M188" s="10"/>
      <c r="N188" s="10"/>
      <c r="O188" s="10"/>
    </row>
    <row r="189" spans="11:15" x14ac:dyDescent="0.2">
      <c r="K189" s="10"/>
      <c r="L189" s="10"/>
      <c r="M189" s="10"/>
      <c r="N189" s="10"/>
      <c r="O189" s="10"/>
    </row>
    <row r="190" spans="11:15" x14ac:dyDescent="0.2">
      <c r="K190" s="10"/>
      <c r="L190" s="10"/>
      <c r="M190" s="10"/>
      <c r="N190" s="10"/>
      <c r="O190" s="10"/>
    </row>
    <row r="191" spans="11:15" x14ac:dyDescent="0.2">
      <c r="K191" s="10"/>
      <c r="L191" s="10"/>
      <c r="M191" s="10"/>
      <c r="N191" s="10"/>
      <c r="O191" s="10"/>
    </row>
    <row r="192" spans="11:15" x14ac:dyDescent="0.2">
      <c r="K192" s="10"/>
      <c r="L192" s="10"/>
      <c r="M192" s="10"/>
      <c r="N192" s="10"/>
      <c r="O192" s="10"/>
    </row>
    <row r="193" spans="11:15" x14ac:dyDescent="0.2">
      <c r="K193" s="10"/>
      <c r="L193" s="10"/>
      <c r="M193" s="10"/>
      <c r="N193" s="10"/>
      <c r="O193" s="10"/>
    </row>
    <row r="194" spans="11:15" x14ac:dyDescent="0.2">
      <c r="K194" s="10"/>
      <c r="L194" s="10"/>
      <c r="M194" s="10"/>
      <c r="N194" s="10"/>
      <c r="O194" s="10"/>
    </row>
    <row r="195" spans="11:15" x14ac:dyDescent="0.2">
      <c r="K195" s="10"/>
      <c r="L195" s="10"/>
      <c r="M195" s="10"/>
      <c r="N195" s="10"/>
      <c r="O195" s="10"/>
    </row>
    <row r="196" spans="11:15" x14ac:dyDescent="0.2">
      <c r="K196" s="10"/>
      <c r="L196" s="10"/>
      <c r="M196" s="10"/>
      <c r="N196" s="10"/>
      <c r="O196" s="10"/>
    </row>
    <row r="197" spans="11:15" x14ac:dyDescent="0.2">
      <c r="K197" s="10"/>
      <c r="L197" s="10"/>
      <c r="M197" s="10"/>
      <c r="N197" s="10"/>
      <c r="O197" s="10"/>
    </row>
    <row r="198" spans="11:15" x14ac:dyDescent="0.2">
      <c r="K198" s="10"/>
      <c r="L198" s="10"/>
      <c r="M198" s="10"/>
      <c r="N198" s="10"/>
      <c r="O198" s="10"/>
    </row>
    <row r="199" spans="11:15" x14ac:dyDescent="0.2">
      <c r="K199" s="10"/>
      <c r="L199" s="10"/>
      <c r="M199" s="10"/>
      <c r="N199" s="10"/>
      <c r="O199" s="10"/>
    </row>
    <row r="200" spans="11:15" x14ac:dyDescent="0.2">
      <c r="K200" s="10"/>
      <c r="L200" s="10"/>
      <c r="M200" s="10"/>
      <c r="N200" s="10"/>
      <c r="O200" s="10"/>
    </row>
    <row r="201" spans="11:15" x14ac:dyDescent="0.2">
      <c r="K201" s="10"/>
      <c r="L201" s="10"/>
      <c r="M201" s="10"/>
      <c r="N201" s="10"/>
      <c r="O201" s="10"/>
    </row>
    <row r="202" spans="11:15" x14ac:dyDescent="0.2">
      <c r="K202" s="10"/>
      <c r="L202" s="10"/>
      <c r="M202" s="10"/>
      <c r="N202" s="10"/>
      <c r="O202" s="10"/>
    </row>
    <row r="203" spans="11:15" x14ac:dyDescent="0.2">
      <c r="K203" s="10"/>
      <c r="L203" s="10"/>
      <c r="M203" s="10"/>
      <c r="N203" s="10"/>
      <c r="O203" s="10"/>
    </row>
    <row r="204" spans="11:15" x14ac:dyDescent="0.2">
      <c r="K204" s="10"/>
      <c r="L204" s="10"/>
      <c r="M204" s="10"/>
      <c r="N204" s="10"/>
      <c r="O204" s="10"/>
    </row>
    <row r="205" spans="11:15" x14ac:dyDescent="0.2">
      <c r="K205" s="10"/>
      <c r="L205" s="10"/>
      <c r="M205" s="10"/>
      <c r="N205" s="10"/>
      <c r="O205" s="10"/>
    </row>
    <row r="206" spans="11:15" x14ac:dyDescent="0.2">
      <c r="K206" s="10"/>
      <c r="L206" s="10"/>
      <c r="M206" s="10"/>
      <c r="N206" s="10"/>
      <c r="O206" s="10"/>
    </row>
    <row r="207" spans="11:15" x14ac:dyDescent="0.2">
      <c r="K207" s="10"/>
      <c r="L207" s="10"/>
      <c r="M207" s="10"/>
      <c r="N207" s="10"/>
      <c r="O207" s="10"/>
    </row>
    <row r="208" spans="11:15" x14ac:dyDescent="0.2">
      <c r="K208" s="10"/>
      <c r="L208" s="10"/>
      <c r="M208" s="10"/>
      <c r="N208" s="10"/>
      <c r="O208" s="10"/>
    </row>
    <row r="209" spans="11:15" x14ac:dyDescent="0.2">
      <c r="K209" s="10"/>
      <c r="L209" s="10"/>
      <c r="M209" s="10"/>
      <c r="N209" s="10"/>
      <c r="O209" s="10"/>
    </row>
    <row r="210" spans="11:15" x14ac:dyDescent="0.2">
      <c r="K210" s="10"/>
      <c r="L210" s="10"/>
      <c r="M210" s="10"/>
      <c r="N210" s="10"/>
      <c r="O210" s="10"/>
    </row>
    <row r="211" spans="11:15" x14ac:dyDescent="0.2">
      <c r="K211" s="10"/>
      <c r="L211" s="10"/>
      <c r="M211" s="10"/>
      <c r="N211" s="10"/>
      <c r="O211" s="10"/>
    </row>
    <row r="212" spans="11:15" x14ac:dyDescent="0.2">
      <c r="K212" s="10"/>
      <c r="L212" s="10"/>
      <c r="M212" s="10"/>
      <c r="N212" s="10"/>
      <c r="O212" s="10"/>
    </row>
    <row r="213" spans="11:15" x14ac:dyDescent="0.2">
      <c r="K213" s="10"/>
      <c r="L213" s="10"/>
      <c r="M213" s="10"/>
      <c r="N213" s="10"/>
      <c r="O213" s="10"/>
    </row>
    <row r="214" spans="11:15" x14ac:dyDescent="0.2">
      <c r="K214" s="10"/>
      <c r="L214" s="10"/>
      <c r="M214" s="10"/>
      <c r="N214" s="10"/>
      <c r="O214" s="10"/>
    </row>
    <row r="215" spans="11:15" x14ac:dyDescent="0.2">
      <c r="K215" s="10"/>
      <c r="L215" s="10"/>
      <c r="M215" s="10"/>
      <c r="N215" s="10"/>
      <c r="O215" s="10"/>
    </row>
    <row r="216" spans="11:15" x14ac:dyDescent="0.2">
      <c r="K216" s="10"/>
      <c r="L216" s="10"/>
      <c r="M216" s="10"/>
      <c r="N216" s="10"/>
      <c r="O216" s="10"/>
    </row>
    <row r="217" spans="11:15" x14ac:dyDescent="0.2">
      <c r="K217" s="10"/>
      <c r="L217" s="10"/>
      <c r="M217" s="10"/>
      <c r="N217" s="10"/>
      <c r="O217" s="10"/>
    </row>
    <row r="218" spans="11:15" x14ac:dyDescent="0.2">
      <c r="K218" s="10"/>
      <c r="L218" s="10"/>
      <c r="M218" s="10"/>
      <c r="N218" s="10"/>
      <c r="O218" s="10"/>
    </row>
    <row r="219" spans="11:15" x14ac:dyDescent="0.2">
      <c r="K219" s="10"/>
      <c r="L219" s="10"/>
      <c r="M219" s="10"/>
      <c r="N219" s="10"/>
      <c r="O219" s="10"/>
    </row>
    <row r="220" spans="11:15" x14ac:dyDescent="0.2">
      <c r="K220" s="10"/>
      <c r="L220" s="10"/>
      <c r="M220" s="10"/>
      <c r="N220" s="10"/>
      <c r="O220" s="10"/>
    </row>
    <row r="221" spans="11:15" x14ac:dyDescent="0.2">
      <c r="K221" s="10"/>
      <c r="L221" s="10"/>
      <c r="M221" s="10"/>
      <c r="N221" s="10"/>
      <c r="O221" s="10"/>
    </row>
    <row r="222" spans="11:15" x14ac:dyDescent="0.2">
      <c r="K222" s="10"/>
      <c r="L222" s="10"/>
      <c r="M222" s="10"/>
      <c r="N222" s="10"/>
      <c r="O222" s="10"/>
    </row>
    <row r="223" spans="11:15" x14ac:dyDescent="0.2">
      <c r="K223" s="10"/>
      <c r="L223" s="10"/>
      <c r="M223" s="10"/>
      <c r="N223" s="10"/>
      <c r="O223" s="10"/>
    </row>
    <row r="224" spans="11:15" x14ac:dyDescent="0.2">
      <c r="K224" s="10"/>
      <c r="L224" s="10"/>
      <c r="M224" s="10"/>
      <c r="N224" s="10"/>
      <c r="O224" s="10"/>
    </row>
    <row r="225" spans="11:15" x14ac:dyDescent="0.2">
      <c r="K225" s="10"/>
      <c r="L225" s="10"/>
      <c r="M225" s="10"/>
      <c r="N225" s="10"/>
      <c r="O225" s="10"/>
    </row>
    <row r="226" spans="11:15" x14ac:dyDescent="0.2">
      <c r="K226" s="10"/>
      <c r="L226" s="10"/>
      <c r="M226" s="10"/>
      <c r="N226" s="10"/>
      <c r="O226" s="10"/>
    </row>
    <row r="227" spans="11:15" x14ac:dyDescent="0.2">
      <c r="K227" s="10"/>
      <c r="L227" s="10"/>
      <c r="M227" s="10"/>
      <c r="N227" s="10"/>
      <c r="O227" s="10"/>
    </row>
    <row r="228" spans="11:15" x14ac:dyDescent="0.2">
      <c r="K228" s="10"/>
      <c r="L228" s="10"/>
      <c r="M228" s="10"/>
      <c r="N228" s="10"/>
      <c r="O228" s="10"/>
    </row>
    <row r="229" spans="11:15" x14ac:dyDescent="0.2">
      <c r="K229" s="10"/>
      <c r="L229" s="10"/>
      <c r="M229" s="10"/>
      <c r="N229" s="10"/>
      <c r="O229" s="10"/>
    </row>
    <row r="230" spans="11:15" x14ac:dyDescent="0.2">
      <c r="K230" s="10"/>
      <c r="L230" s="10"/>
      <c r="M230" s="10"/>
      <c r="N230" s="10"/>
      <c r="O230" s="10"/>
    </row>
    <row r="231" spans="11:15" x14ac:dyDescent="0.2">
      <c r="K231" s="10"/>
      <c r="L231" s="10"/>
      <c r="M231" s="10"/>
      <c r="N231" s="10"/>
      <c r="O231" s="10"/>
    </row>
    <row r="232" spans="11:15" x14ac:dyDescent="0.2">
      <c r="K232" s="10"/>
      <c r="L232" s="10"/>
      <c r="M232" s="10"/>
      <c r="N232" s="10"/>
      <c r="O232" s="10"/>
    </row>
    <row r="233" spans="11:15" x14ac:dyDescent="0.2">
      <c r="K233" s="10"/>
      <c r="L233" s="10"/>
      <c r="M233" s="10"/>
      <c r="N233" s="10"/>
      <c r="O233" s="10"/>
    </row>
    <row r="234" spans="11:15" x14ac:dyDescent="0.2">
      <c r="K234" s="10"/>
      <c r="L234" s="10"/>
      <c r="M234" s="10"/>
      <c r="N234" s="10"/>
      <c r="O234" s="10"/>
    </row>
    <row r="235" spans="11:15" x14ac:dyDescent="0.2">
      <c r="K235" s="10"/>
      <c r="L235" s="10"/>
      <c r="M235" s="10"/>
      <c r="N235" s="10"/>
      <c r="O235" s="10"/>
    </row>
    <row r="236" spans="11:15" x14ac:dyDescent="0.2">
      <c r="K236" s="10"/>
      <c r="L236" s="10"/>
      <c r="M236" s="10"/>
      <c r="N236" s="10"/>
      <c r="O236" s="10"/>
    </row>
    <row r="237" spans="11:15" x14ac:dyDescent="0.2">
      <c r="K237" s="10"/>
      <c r="L237" s="10"/>
      <c r="M237" s="10"/>
      <c r="N237" s="10"/>
      <c r="O237" s="10"/>
    </row>
    <row r="238" spans="11:15" x14ac:dyDescent="0.2">
      <c r="K238" s="10"/>
      <c r="L238" s="10"/>
      <c r="M238" s="10"/>
      <c r="N238" s="10"/>
      <c r="O238" s="10"/>
    </row>
    <row r="239" spans="11:15" x14ac:dyDescent="0.2">
      <c r="K239" s="10"/>
      <c r="L239" s="10"/>
      <c r="M239" s="10"/>
      <c r="N239" s="10"/>
      <c r="O239" s="10"/>
    </row>
    <row r="240" spans="11:15" x14ac:dyDescent="0.2">
      <c r="K240" s="10"/>
      <c r="L240" s="10"/>
      <c r="M240" s="10"/>
      <c r="N240" s="10"/>
      <c r="O240" s="10"/>
    </row>
    <row r="241" spans="11:15" x14ac:dyDescent="0.2">
      <c r="K241" s="10"/>
      <c r="L241" s="10"/>
      <c r="M241" s="10"/>
      <c r="N241" s="10"/>
      <c r="O241" s="10"/>
    </row>
    <row r="242" spans="11:15" x14ac:dyDescent="0.2">
      <c r="K242" s="10"/>
      <c r="L242" s="10"/>
      <c r="M242" s="10"/>
      <c r="N242" s="10"/>
      <c r="O242" s="10"/>
    </row>
    <row r="243" spans="11:15" x14ac:dyDescent="0.2">
      <c r="K243" s="10"/>
      <c r="L243" s="10"/>
      <c r="M243" s="10"/>
      <c r="N243" s="10"/>
      <c r="O243" s="10"/>
    </row>
    <row r="244" spans="11:15" x14ac:dyDescent="0.2">
      <c r="K244" s="10"/>
      <c r="L244" s="10"/>
      <c r="M244" s="10"/>
      <c r="N244" s="10"/>
      <c r="O244" s="10"/>
    </row>
    <row r="245" spans="11:15" x14ac:dyDescent="0.2">
      <c r="K245" s="10"/>
      <c r="L245" s="10"/>
      <c r="M245" s="10"/>
      <c r="N245" s="10"/>
      <c r="O245" s="10"/>
    </row>
    <row r="246" spans="11:15" x14ac:dyDescent="0.2">
      <c r="K246" s="10"/>
      <c r="L246" s="10"/>
      <c r="M246" s="10"/>
      <c r="N246" s="10"/>
      <c r="O246" s="10"/>
    </row>
    <row r="247" spans="11:15" x14ac:dyDescent="0.2">
      <c r="K247" s="10"/>
      <c r="L247" s="10"/>
      <c r="M247" s="10"/>
      <c r="N247" s="10"/>
      <c r="O247" s="10"/>
    </row>
    <row r="248" spans="11:15" x14ac:dyDescent="0.2">
      <c r="K248" s="10"/>
      <c r="L248" s="10"/>
      <c r="M248" s="10"/>
      <c r="N248" s="10"/>
      <c r="O248" s="10"/>
    </row>
    <row r="249" spans="11:15" x14ac:dyDescent="0.2">
      <c r="K249" s="10"/>
      <c r="L249" s="10"/>
      <c r="M249" s="10"/>
      <c r="N249" s="10"/>
      <c r="O249" s="10"/>
    </row>
    <row r="250" spans="11:15" x14ac:dyDescent="0.2">
      <c r="K250" s="10"/>
      <c r="L250" s="10"/>
      <c r="M250" s="10"/>
      <c r="N250" s="10"/>
      <c r="O250" s="10"/>
    </row>
    <row r="251" spans="11:15" x14ac:dyDescent="0.2">
      <c r="K251" s="10"/>
      <c r="L251" s="10"/>
      <c r="M251" s="10"/>
      <c r="N251" s="10"/>
      <c r="O251" s="10"/>
    </row>
    <row r="252" spans="11:15" x14ac:dyDescent="0.2">
      <c r="K252" s="10"/>
      <c r="L252" s="10"/>
      <c r="M252" s="10"/>
      <c r="N252" s="10"/>
      <c r="O252" s="10"/>
    </row>
    <row r="253" spans="11:15" x14ac:dyDescent="0.2">
      <c r="K253" s="10"/>
      <c r="L253" s="10"/>
      <c r="M253" s="10"/>
      <c r="N253" s="10"/>
      <c r="O253" s="10"/>
    </row>
    <row r="254" spans="11:15" x14ac:dyDescent="0.2">
      <c r="K254" s="10"/>
      <c r="L254" s="10"/>
      <c r="M254" s="10"/>
      <c r="N254" s="10"/>
      <c r="O254" s="10"/>
    </row>
    <row r="255" spans="11:15" x14ac:dyDescent="0.2">
      <c r="K255" s="10"/>
      <c r="L255" s="10"/>
      <c r="M255" s="10"/>
      <c r="N255" s="10"/>
      <c r="O255" s="10"/>
    </row>
    <row r="256" spans="11:15" x14ac:dyDescent="0.2">
      <c r="K256" s="10"/>
      <c r="L256" s="10"/>
      <c r="M256" s="10"/>
      <c r="N256" s="10"/>
      <c r="O256" s="10"/>
    </row>
    <row r="257" spans="11:15" x14ac:dyDescent="0.2">
      <c r="K257" s="10"/>
      <c r="L257" s="10"/>
      <c r="M257" s="10"/>
      <c r="N257" s="10"/>
      <c r="O257" s="10"/>
    </row>
    <row r="258" spans="11:15" x14ac:dyDescent="0.2">
      <c r="K258" s="10"/>
      <c r="L258" s="10"/>
      <c r="M258" s="10"/>
      <c r="N258" s="10"/>
      <c r="O258" s="10"/>
    </row>
    <row r="259" spans="11:15" x14ac:dyDescent="0.2">
      <c r="K259" s="10"/>
      <c r="L259" s="10"/>
      <c r="M259" s="10"/>
      <c r="N259" s="10"/>
      <c r="O259" s="10"/>
    </row>
    <row r="260" spans="11:15" x14ac:dyDescent="0.2">
      <c r="K260" s="10"/>
      <c r="L260" s="10"/>
      <c r="M260" s="10"/>
      <c r="N260" s="10"/>
      <c r="O260" s="10"/>
    </row>
    <row r="261" spans="11:15" x14ac:dyDescent="0.2">
      <c r="K261" s="10"/>
      <c r="L261" s="10"/>
      <c r="M261" s="10"/>
      <c r="N261" s="10"/>
      <c r="O261" s="10"/>
    </row>
    <row r="262" spans="11:15" x14ac:dyDescent="0.2">
      <c r="K262" s="10"/>
      <c r="L262" s="10"/>
      <c r="M262" s="10"/>
      <c r="N262" s="10"/>
      <c r="O262" s="10"/>
    </row>
    <row r="263" spans="11:15" x14ac:dyDescent="0.2">
      <c r="K263" s="10"/>
      <c r="L263" s="10"/>
      <c r="M263" s="10"/>
      <c r="N263" s="10"/>
      <c r="O263" s="10"/>
    </row>
    <row r="264" spans="11:15" x14ac:dyDescent="0.2">
      <c r="K264" s="10"/>
      <c r="L264" s="10"/>
      <c r="M264" s="10"/>
      <c r="N264" s="10"/>
      <c r="O264" s="10"/>
    </row>
    <row r="265" spans="11:15" x14ac:dyDescent="0.2">
      <c r="K265" s="10"/>
      <c r="L265" s="10"/>
      <c r="M265" s="10"/>
      <c r="N265" s="10"/>
      <c r="O265" s="10"/>
    </row>
    <row r="266" spans="11:15" x14ac:dyDescent="0.2">
      <c r="K266" s="10"/>
      <c r="L266" s="10"/>
      <c r="M266" s="10"/>
      <c r="N266" s="10"/>
      <c r="O266" s="10"/>
    </row>
    <row r="267" spans="11:15" x14ac:dyDescent="0.2">
      <c r="K267" s="10"/>
      <c r="L267" s="10"/>
      <c r="M267" s="10"/>
      <c r="N267" s="10"/>
      <c r="O267" s="10"/>
    </row>
    <row r="268" spans="11:15" x14ac:dyDescent="0.2">
      <c r="K268" s="10"/>
      <c r="L268" s="10"/>
      <c r="M268" s="10"/>
      <c r="N268" s="10"/>
      <c r="O268" s="10"/>
    </row>
    <row r="269" spans="11:15" x14ac:dyDescent="0.2">
      <c r="K269" s="10"/>
      <c r="L269" s="10"/>
      <c r="M269" s="10"/>
      <c r="N269" s="10"/>
      <c r="O269" s="10"/>
    </row>
    <row r="270" spans="11:15" x14ac:dyDescent="0.2">
      <c r="K270" s="10"/>
      <c r="L270" s="10"/>
      <c r="M270" s="10"/>
      <c r="N270" s="10"/>
      <c r="O270" s="10"/>
    </row>
    <row r="271" spans="11:15" x14ac:dyDescent="0.2">
      <c r="K271" s="10"/>
      <c r="L271" s="10"/>
      <c r="M271" s="10"/>
      <c r="N271" s="10"/>
      <c r="O271" s="10"/>
    </row>
    <row r="272" spans="11:15" x14ac:dyDescent="0.2">
      <c r="K272" s="10"/>
      <c r="L272" s="10"/>
      <c r="M272" s="10"/>
      <c r="N272" s="10"/>
      <c r="O272" s="10"/>
    </row>
    <row r="273" spans="11:15" x14ac:dyDescent="0.2">
      <c r="K273" s="10"/>
      <c r="L273" s="10"/>
      <c r="M273" s="10"/>
      <c r="N273" s="10"/>
      <c r="O273" s="10"/>
    </row>
    <row r="274" spans="11:15" x14ac:dyDescent="0.2">
      <c r="K274" s="10"/>
      <c r="L274" s="10"/>
      <c r="M274" s="10"/>
      <c r="N274" s="10"/>
      <c r="O274" s="10"/>
    </row>
    <row r="275" spans="11:15" x14ac:dyDescent="0.2">
      <c r="K275" s="10"/>
      <c r="L275" s="10"/>
      <c r="M275" s="10"/>
      <c r="N275" s="10"/>
      <c r="O275" s="10"/>
    </row>
    <row r="276" spans="11:15" x14ac:dyDescent="0.2">
      <c r="K276" s="10"/>
      <c r="L276" s="10"/>
      <c r="M276" s="10"/>
      <c r="N276" s="10"/>
      <c r="O276" s="10"/>
    </row>
    <row r="277" spans="11:15" x14ac:dyDescent="0.2">
      <c r="K277" s="10"/>
      <c r="L277" s="10"/>
      <c r="M277" s="10"/>
      <c r="N277" s="10"/>
      <c r="O277" s="10"/>
    </row>
    <row r="278" spans="11:15" x14ac:dyDescent="0.2">
      <c r="K278" s="10"/>
      <c r="L278" s="10"/>
      <c r="M278" s="10"/>
      <c r="N278" s="10"/>
      <c r="O278" s="10"/>
    </row>
    <row r="279" spans="11:15" x14ac:dyDescent="0.2">
      <c r="K279" s="10"/>
      <c r="L279" s="10"/>
      <c r="M279" s="10"/>
      <c r="N279" s="10"/>
      <c r="O279" s="10"/>
    </row>
    <row r="280" spans="11:15" x14ac:dyDescent="0.2">
      <c r="K280" s="10"/>
      <c r="L280" s="10"/>
      <c r="M280" s="10"/>
      <c r="N280" s="10"/>
      <c r="O280" s="10"/>
    </row>
    <row r="281" spans="11:15" x14ac:dyDescent="0.2">
      <c r="K281" s="10"/>
      <c r="L281" s="10"/>
      <c r="M281" s="10"/>
      <c r="N281" s="10"/>
      <c r="O281" s="10"/>
    </row>
    <row r="282" spans="11:15" x14ac:dyDescent="0.2">
      <c r="K282" s="10"/>
      <c r="L282" s="10"/>
      <c r="M282" s="10"/>
      <c r="N282" s="10"/>
      <c r="O282" s="10"/>
    </row>
    <row r="283" spans="11:15" x14ac:dyDescent="0.2">
      <c r="K283" s="10"/>
      <c r="L283" s="10"/>
      <c r="M283" s="10"/>
      <c r="N283" s="10"/>
      <c r="O283" s="10"/>
    </row>
    <row r="284" spans="11:15" x14ac:dyDescent="0.2">
      <c r="K284" s="10"/>
      <c r="L284" s="10"/>
      <c r="M284" s="10"/>
      <c r="N284" s="10"/>
      <c r="O284" s="10"/>
    </row>
    <row r="285" spans="11:15" x14ac:dyDescent="0.2">
      <c r="K285" s="10"/>
      <c r="L285" s="10"/>
      <c r="M285" s="10"/>
      <c r="N285" s="10"/>
      <c r="O285" s="10"/>
    </row>
    <row r="286" spans="11:15" x14ac:dyDescent="0.2">
      <c r="K286" s="10"/>
      <c r="L286" s="10"/>
      <c r="M286" s="10"/>
      <c r="N286" s="10"/>
      <c r="O286" s="10"/>
    </row>
    <row r="287" spans="11:15" x14ac:dyDescent="0.2">
      <c r="K287" s="10"/>
      <c r="L287" s="10"/>
      <c r="M287" s="10"/>
      <c r="N287" s="10"/>
      <c r="O287" s="10"/>
    </row>
    <row r="288" spans="11:15" x14ac:dyDescent="0.2">
      <c r="K288" s="10"/>
      <c r="L288" s="10"/>
      <c r="M288" s="10"/>
      <c r="N288" s="10"/>
      <c r="O288" s="10"/>
    </row>
    <row r="289" spans="11:15" x14ac:dyDescent="0.2">
      <c r="K289" s="10"/>
      <c r="L289" s="10"/>
      <c r="M289" s="10"/>
      <c r="N289" s="10"/>
      <c r="O289" s="10"/>
    </row>
    <row r="290" spans="11:15" x14ac:dyDescent="0.2">
      <c r="K290" s="10"/>
      <c r="L290" s="10"/>
      <c r="M290" s="10"/>
      <c r="N290" s="10"/>
      <c r="O290" s="10"/>
    </row>
    <row r="291" spans="11:15" x14ac:dyDescent="0.2">
      <c r="K291" s="10"/>
      <c r="L291" s="10"/>
      <c r="M291" s="10"/>
      <c r="N291" s="10"/>
      <c r="O291" s="10"/>
    </row>
    <row r="292" spans="11:15" x14ac:dyDescent="0.2">
      <c r="K292" s="10"/>
      <c r="L292" s="10"/>
      <c r="M292" s="10"/>
      <c r="N292" s="10"/>
      <c r="O292" s="10"/>
    </row>
    <row r="293" spans="11:15" x14ac:dyDescent="0.2">
      <c r="K293" s="10"/>
      <c r="L293" s="10"/>
      <c r="M293" s="10"/>
      <c r="N293" s="10"/>
      <c r="O293" s="10"/>
    </row>
    <row r="294" spans="11:15" x14ac:dyDescent="0.2">
      <c r="K294" s="10"/>
      <c r="L294" s="10"/>
      <c r="M294" s="10"/>
      <c r="N294" s="10"/>
      <c r="O294" s="10"/>
    </row>
    <row r="295" spans="11:15" x14ac:dyDescent="0.2">
      <c r="K295" s="10"/>
      <c r="L295" s="10"/>
      <c r="M295" s="10"/>
      <c r="N295" s="10"/>
      <c r="O295" s="10"/>
    </row>
    <row r="296" spans="11:15" x14ac:dyDescent="0.2">
      <c r="K296" s="10"/>
      <c r="L296" s="10"/>
      <c r="M296" s="10"/>
      <c r="N296" s="10"/>
      <c r="O296" s="10"/>
    </row>
    <row r="297" spans="11:15" x14ac:dyDescent="0.2">
      <c r="K297" s="10"/>
      <c r="L297" s="10"/>
      <c r="M297" s="10"/>
      <c r="N297" s="10"/>
      <c r="O297" s="10"/>
    </row>
    <row r="298" spans="11:15" x14ac:dyDescent="0.2">
      <c r="K298" s="10"/>
      <c r="L298" s="10"/>
      <c r="M298" s="10"/>
      <c r="N298" s="10"/>
      <c r="O298" s="10"/>
    </row>
    <row r="299" spans="11:15" x14ac:dyDescent="0.2">
      <c r="K299" s="10"/>
      <c r="L299" s="10"/>
      <c r="M299" s="10"/>
      <c r="N299" s="10"/>
      <c r="O299" s="10"/>
    </row>
    <row r="300" spans="11:15" x14ac:dyDescent="0.2">
      <c r="K300" s="10"/>
      <c r="L300" s="10"/>
      <c r="M300" s="10"/>
      <c r="N300" s="10"/>
      <c r="O300" s="10"/>
    </row>
    <row r="301" spans="11:15" x14ac:dyDescent="0.2">
      <c r="K301" s="10"/>
      <c r="L301" s="10"/>
      <c r="M301" s="10"/>
      <c r="N301" s="10"/>
      <c r="O301" s="10"/>
    </row>
    <row r="302" spans="11:15" x14ac:dyDescent="0.2">
      <c r="K302" s="10"/>
      <c r="L302" s="10"/>
      <c r="M302" s="10"/>
      <c r="N302" s="10"/>
      <c r="O302" s="10"/>
    </row>
    <row r="303" spans="11:15" x14ac:dyDescent="0.2">
      <c r="K303" s="10"/>
      <c r="L303" s="10"/>
      <c r="M303" s="10"/>
      <c r="N303" s="10"/>
      <c r="O303" s="10"/>
    </row>
    <row r="304" spans="11:15" x14ac:dyDescent="0.2">
      <c r="K304" s="10"/>
      <c r="L304" s="10"/>
      <c r="M304" s="10"/>
      <c r="N304" s="10"/>
      <c r="O304" s="10"/>
    </row>
    <row r="305" spans="11:15" x14ac:dyDescent="0.2">
      <c r="K305" s="10"/>
      <c r="L305" s="10"/>
      <c r="M305" s="10"/>
      <c r="N305" s="10"/>
      <c r="O305" s="10"/>
    </row>
    <row r="306" spans="11:15" x14ac:dyDescent="0.2">
      <c r="K306" s="10"/>
      <c r="L306" s="10"/>
      <c r="M306" s="10"/>
      <c r="N306" s="10"/>
      <c r="O306" s="10"/>
    </row>
    <row r="307" spans="11:15" x14ac:dyDescent="0.2">
      <c r="K307" s="10"/>
      <c r="L307" s="10"/>
      <c r="M307" s="10"/>
      <c r="N307" s="10"/>
      <c r="O307" s="10"/>
    </row>
    <row r="308" spans="11:15" x14ac:dyDescent="0.2">
      <c r="K308" s="10"/>
      <c r="L308" s="10"/>
      <c r="M308" s="10"/>
      <c r="N308" s="10"/>
      <c r="O308" s="10"/>
    </row>
    <row r="309" spans="11:15" x14ac:dyDescent="0.2">
      <c r="K309" s="10"/>
      <c r="L309" s="10"/>
      <c r="M309" s="10"/>
      <c r="N309" s="10"/>
      <c r="O309" s="10"/>
    </row>
    <row r="310" spans="11:15" x14ac:dyDescent="0.2">
      <c r="K310" s="10"/>
      <c r="L310" s="10"/>
      <c r="M310" s="10"/>
      <c r="N310" s="10"/>
      <c r="O310" s="10"/>
    </row>
    <row r="311" spans="11:15" x14ac:dyDescent="0.2">
      <c r="K311" s="10"/>
      <c r="L311" s="10"/>
      <c r="M311" s="10"/>
      <c r="N311" s="10"/>
      <c r="O311" s="10"/>
    </row>
    <row r="312" spans="11:15" x14ac:dyDescent="0.2">
      <c r="K312" s="10"/>
      <c r="L312" s="10"/>
      <c r="M312" s="10"/>
      <c r="N312" s="10"/>
      <c r="O312" s="10"/>
    </row>
    <row r="313" spans="11:15" x14ac:dyDescent="0.2">
      <c r="K313" s="10"/>
      <c r="L313" s="10"/>
      <c r="M313" s="10"/>
      <c r="N313" s="10"/>
      <c r="O313" s="10"/>
    </row>
    <row r="314" spans="11:15" x14ac:dyDescent="0.2">
      <c r="K314" s="10"/>
      <c r="L314" s="10"/>
      <c r="M314" s="10"/>
      <c r="N314" s="10"/>
      <c r="O314" s="10"/>
    </row>
    <row r="315" spans="11:15" x14ac:dyDescent="0.2">
      <c r="K315" s="10"/>
      <c r="L315" s="10"/>
      <c r="M315" s="10"/>
      <c r="N315" s="10"/>
      <c r="O315" s="10"/>
    </row>
    <row r="316" spans="11:15" x14ac:dyDescent="0.2">
      <c r="K316" s="10"/>
      <c r="L316" s="10"/>
      <c r="M316" s="10"/>
      <c r="N316" s="10"/>
      <c r="O316" s="10"/>
    </row>
    <row r="317" spans="11:15" x14ac:dyDescent="0.2">
      <c r="K317" s="10"/>
      <c r="L317" s="10"/>
      <c r="M317" s="10"/>
      <c r="N317" s="10"/>
      <c r="O317" s="10"/>
    </row>
    <row r="318" spans="11:15" x14ac:dyDescent="0.2">
      <c r="K318" s="10"/>
      <c r="L318" s="10"/>
      <c r="M318" s="10"/>
      <c r="N318" s="10"/>
      <c r="O318" s="10"/>
    </row>
    <row r="319" spans="11:15" x14ac:dyDescent="0.2">
      <c r="K319" s="10"/>
      <c r="L319" s="10"/>
      <c r="M319" s="10"/>
      <c r="N319" s="10"/>
      <c r="O319" s="10"/>
    </row>
    <row r="320" spans="11:15" x14ac:dyDescent="0.2">
      <c r="K320" s="10"/>
      <c r="L320" s="10"/>
      <c r="M320" s="10"/>
      <c r="N320" s="10"/>
      <c r="O320" s="10"/>
    </row>
    <row r="321" spans="11:15" x14ac:dyDescent="0.2">
      <c r="K321" s="10"/>
      <c r="L321" s="10"/>
      <c r="M321" s="10"/>
      <c r="N321" s="10"/>
      <c r="O321" s="10"/>
    </row>
    <row r="322" spans="11:15" x14ac:dyDescent="0.2">
      <c r="K322" s="10"/>
      <c r="L322" s="10"/>
      <c r="M322" s="10"/>
      <c r="N322" s="10"/>
      <c r="O322" s="10"/>
    </row>
    <row r="323" spans="11:15" x14ac:dyDescent="0.2">
      <c r="K323" s="10"/>
      <c r="L323" s="10"/>
      <c r="M323" s="10"/>
      <c r="N323" s="10"/>
      <c r="O323" s="10"/>
    </row>
    <row r="324" spans="11:15" x14ac:dyDescent="0.2">
      <c r="K324" s="10"/>
      <c r="L324" s="10"/>
      <c r="M324" s="10"/>
      <c r="N324" s="10"/>
      <c r="O324" s="10"/>
    </row>
    <row r="325" spans="11:15" x14ac:dyDescent="0.2">
      <c r="K325" s="10"/>
      <c r="L325" s="10"/>
      <c r="M325" s="10"/>
      <c r="N325" s="10"/>
      <c r="O325" s="10"/>
    </row>
    <row r="326" spans="11:15" x14ac:dyDescent="0.2">
      <c r="K326" s="10"/>
      <c r="L326" s="10"/>
      <c r="M326" s="10"/>
      <c r="N326" s="10"/>
      <c r="O326" s="10"/>
    </row>
    <row r="327" spans="11:15" x14ac:dyDescent="0.2">
      <c r="K327" s="10"/>
      <c r="L327" s="10"/>
      <c r="M327" s="10"/>
      <c r="N327" s="10"/>
      <c r="O327" s="10"/>
    </row>
    <row r="328" spans="11:15" x14ac:dyDescent="0.2">
      <c r="K328" s="10"/>
      <c r="L328" s="10"/>
      <c r="M328" s="10"/>
      <c r="N328" s="10"/>
      <c r="O328" s="10"/>
    </row>
    <row r="329" spans="11:15" x14ac:dyDescent="0.2">
      <c r="K329" s="10"/>
      <c r="L329" s="10"/>
      <c r="M329" s="10"/>
      <c r="N329" s="10"/>
      <c r="O329" s="10"/>
    </row>
    <row r="330" spans="11:15" x14ac:dyDescent="0.2">
      <c r="K330" s="10"/>
      <c r="L330" s="10"/>
      <c r="M330" s="10"/>
      <c r="N330" s="10"/>
      <c r="O330" s="10"/>
    </row>
    <row r="331" spans="11:15" x14ac:dyDescent="0.2">
      <c r="K331" s="10"/>
      <c r="L331" s="10"/>
      <c r="M331" s="10"/>
      <c r="N331" s="10"/>
      <c r="O331" s="10"/>
    </row>
    <row r="332" spans="11:15" x14ac:dyDescent="0.2">
      <c r="K332" s="10"/>
      <c r="L332" s="10"/>
      <c r="M332" s="10"/>
      <c r="N332" s="10"/>
      <c r="O332" s="10"/>
    </row>
    <row r="333" spans="11:15" x14ac:dyDescent="0.2">
      <c r="K333" s="10"/>
      <c r="L333" s="10"/>
      <c r="M333" s="10"/>
      <c r="N333" s="10"/>
      <c r="O333" s="10"/>
    </row>
    <row r="334" spans="11:15" x14ac:dyDescent="0.2">
      <c r="K334" s="10"/>
      <c r="L334" s="10"/>
      <c r="M334" s="10"/>
      <c r="N334" s="10"/>
      <c r="O334" s="10"/>
    </row>
    <row r="335" spans="11:15" x14ac:dyDescent="0.2">
      <c r="K335" s="10"/>
      <c r="L335" s="10"/>
      <c r="M335" s="10"/>
      <c r="N335" s="10"/>
      <c r="O335" s="10"/>
    </row>
    <row r="336" spans="11:15" x14ac:dyDescent="0.2">
      <c r="K336" s="10"/>
      <c r="L336" s="10"/>
      <c r="M336" s="10"/>
      <c r="N336" s="10"/>
      <c r="O336" s="10"/>
    </row>
    <row r="337" spans="11:15" x14ac:dyDescent="0.2">
      <c r="K337" s="10"/>
      <c r="L337" s="10"/>
      <c r="M337" s="10"/>
      <c r="N337" s="10"/>
      <c r="O337" s="10"/>
    </row>
    <row r="338" spans="11:15" x14ac:dyDescent="0.2">
      <c r="K338" s="10"/>
      <c r="L338" s="10"/>
      <c r="M338" s="10"/>
      <c r="N338" s="10"/>
      <c r="O338" s="10"/>
    </row>
    <row r="339" spans="11:15" x14ac:dyDescent="0.2">
      <c r="K339" s="10"/>
      <c r="L339" s="10"/>
      <c r="M339" s="10"/>
      <c r="N339" s="10"/>
      <c r="O339" s="10"/>
    </row>
    <row r="340" spans="11:15" x14ac:dyDescent="0.2">
      <c r="K340" s="10"/>
      <c r="L340" s="10"/>
      <c r="M340" s="10"/>
      <c r="N340" s="10"/>
      <c r="O340" s="10"/>
    </row>
    <row r="341" spans="11:15" x14ac:dyDescent="0.2">
      <c r="K341" s="10"/>
      <c r="L341" s="10"/>
      <c r="M341" s="10"/>
      <c r="N341" s="10"/>
      <c r="O341" s="10"/>
    </row>
    <row r="342" spans="11:15" x14ac:dyDescent="0.2">
      <c r="K342" s="10"/>
      <c r="L342" s="10"/>
      <c r="M342" s="10"/>
      <c r="N342" s="10"/>
      <c r="O342" s="10"/>
    </row>
    <row r="343" spans="11:15" x14ac:dyDescent="0.2">
      <c r="K343" s="10"/>
      <c r="L343" s="10"/>
      <c r="M343" s="10"/>
      <c r="N343" s="10"/>
      <c r="O343" s="10"/>
    </row>
    <row r="344" spans="11:15" x14ac:dyDescent="0.2">
      <c r="K344" s="10"/>
      <c r="L344" s="10"/>
      <c r="M344" s="10"/>
      <c r="N344" s="10"/>
      <c r="O344" s="10"/>
    </row>
    <row r="345" spans="11:15" x14ac:dyDescent="0.2">
      <c r="K345" s="10"/>
      <c r="L345" s="10"/>
      <c r="M345" s="10"/>
      <c r="N345" s="10"/>
      <c r="O345" s="10"/>
    </row>
    <row r="346" spans="11:15" x14ac:dyDescent="0.2">
      <c r="K346" s="10"/>
      <c r="L346" s="10"/>
      <c r="M346" s="10"/>
      <c r="N346" s="10"/>
      <c r="O346" s="10"/>
    </row>
    <row r="347" spans="11:15" x14ac:dyDescent="0.2">
      <c r="K347" s="10"/>
      <c r="L347" s="10"/>
      <c r="M347" s="10"/>
      <c r="N347" s="10"/>
      <c r="O347" s="10"/>
    </row>
    <row r="348" spans="11:15" x14ac:dyDescent="0.2">
      <c r="K348" s="10"/>
      <c r="L348" s="10"/>
      <c r="M348" s="10"/>
      <c r="N348" s="10"/>
      <c r="O348" s="10"/>
    </row>
    <row r="349" spans="11:15" x14ac:dyDescent="0.2">
      <c r="K349" s="10"/>
      <c r="L349" s="10"/>
      <c r="M349" s="10"/>
      <c r="N349" s="10"/>
      <c r="O349" s="10"/>
    </row>
    <row r="350" spans="11:15" x14ac:dyDescent="0.2">
      <c r="K350" s="10"/>
      <c r="L350" s="10"/>
      <c r="M350" s="10"/>
      <c r="N350" s="10"/>
      <c r="O350" s="10"/>
    </row>
    <row r="351" spans="11:15" x14ac:dyDescent="0.2">
      <c r="K351" s="10"/>
      <c r="L351" s="10"/>
      <c r="M351" s="10"/>
      <c r="N351" s="10"/>
      <c r="O351" s="10"/>
    </row>
    <row r="352" spans="11:15" x14ac:dyDescent="0.2">
      <c r="K352" s="10"/>
      <c r="L352" s="10"/>
      <c r="M352" s="10"/>
      <c r="N352" s="10"/>
      <c r="O352" s="10"/>
    </row>
    <row r="353" spans="11:15" x14ac:dyDescent="0.2">
      <c r="K353" s="10"/>
      <c r="L353" s="10"/>
      <c r="M353" s="10"/>
      <c r="N353" s="10"/>
      <c r="O353" s="10"/>
    </row>
    <row r="354" spans="11:15" x14ac:dyDescent="0.2">
      <c r="K354" s="10"/>
      <c r="L354" s="10"/>
      <c r="M354" s="10"/>
      <c r="N354" s="10"/>
      <c r="O354" s="10"/>
    </row>
    <row r="355" spans="11:15" x14ac:dyDescent="0.2">
      <c r="K355" s="10"/>
      <c r="L355" s="10"/>
      <c r="M355" s="10"/>
      <c r="N355" s="10"/>
      <c r="O355" s="10"/>
    </row>
    <row r="356" spans="11:15" x14ac:dyDescent="0.2">
      <c r="K356" s="10"/>
      <c r="L356" s="10"/>
      <c r="M356" s="10"/>
      <c r="N356" s="10"/>
      <c r="O356" s="10"/>
    </row>
    <row r="357" spans="11:15" x14ac:dyDescent="0.2">
      <c r="K357" s="10"/>
      <c r="L357" s="10"/>
      <c r="M357" s="10"/>
      <c r="N357" s="10"/>
      <c r="O357" s="10"/>
    </row>
    <row r="358" spans="11:15" x14ac:dyDescent="0.2">
      <c r="K358" s="10"/>
      <c r="L358" s="10"/>
      <c r="M358" s="10"/>
      <c r="N358" s="10"/>
      <c r="O358" s="10"/>
    </row>
    <row r="359" spans="11:15" x14ac:dyDescent="0.2">
      <c r="K359" s="10"/>
      <c r="L359" s="10"/>
      <c r="M359" s="10"/>
      <c r="N359" s="10"/>
      <c r="O359" s="10"/>
    </row>
    <row r="360" spans="11:15" x14ac:dyDescent="0.2">
      <c r="K360" s="10"/>
      <c r="L360" s="10"/>
      <c r="M360" s="10"/>
      <c r="N360" s="10"/>
      <c r="O360" s="10"/>
    </row>
    <row r="361" spans="11:15" x14ac:dyDescent="0.2">
      <c r="K361" s="10"/>
      <c r="L361" s="10"/>
      <c r="M361" s="10"/>
      <c r="N361" s="10"/>
      <c r="O361" s="10"/>
    </row>
    <row r="362" spans="11:15" x14ac:dyDescent="0.2">
      <c r="K362" s="10"/>
      <c r="L362" s="10"/>
      <c r="M362" s="10"/>
      <c r="N362" s="10"/>
      <c r="O362" s="10"/>
    </row>
    <row r="363" spans="11:15" x14ac:dyDescent="0.2">
      <c r="K363" s="10"/>
      <c r="L363" s="10"/>
      <c r="M363" s="10"/>
      <c r="N363" s="10"/>
      <c r="O363" s="10"/>
    </row>
    <row r="364" spans="11:15" x14ac:dyDescent="0.2">
      <c r="K364" s="10"/>
      <c r="L364" s="10"/>
      <c r="M364" s="10"/>
      <c r="N364" s="10"/>
      <c r="O364" s="10"/>
    </row>
    <row r="365" spans="11:15" x14ac:dyDescent="0.2">
      <c r="K365" s="10"/>
      <c r="L365" s="10"/>
      <c r="M365" s="10"/>
      <c r="N365" s="10"/>
      <c r="O365" s="10"/>
    </row>
    <row r="366" spans="11:15" x14ac:dyDescent="0.2">
      <c r="K366" s="10"/>
      <c r="L366" s="10"/>
      <c r="M366" s="10"/>
      <c r="N366" s="10"/>
      <c r="O366" s="10"/>
    </row>
    <row r="367" spans="11:15" x14ac:dyDescent="0.2">
      <c r="K367" s="10"/>
      <c r="L367" s="10"/>
      <c r="M367" s="10"/>
      <c r="N367" s="10"/>
      <c r="O367" s="10"/>
    </row>
    <row r="368" spans="11:15" x14ac:dyDescent="0.2">
      <c r="K368" s="10"/>
      <c r="L368" s="10"/>
      <c r="M368" s="10"/>
      <c r="N368" s="10"/>
      <c r="O368" s="10"/>
    </row>
    <row r="369" spans="11:15" x14ac:dyDescent="0.2">
      <c r="K369" s="10"/>
      <c r="L369" s="10"/>
      <c r="M369" s="10"/>
      <c r="N369" s="10"/>
      <c r="O369" s="10"/>
    </row>
    <row r="370" spans="11:15" x14ac:dyDescent="0.2">
      <c r="K370" s="10"/>
      <c r="L370" s="10"/>
      <c r="M370" s="10"/>
      <c r="N370" s="10"/>
      <c r="O370" s="10"/>
    </row>
    <row r="371" spans="11:15" x14ac:dyDescent="0.2">
      <c r="K371" s="10"/>
      <c r="L371" s="10"/>
      <c r="M371" s="10"/>
      <c r="N371" s="10"/>
      <c r="O371" s="10"/>
    </row>
    <row r="372" spans="11:15" x14ac:dyDescent="0.2">
      <c r="K372" s="10"/>
      <c r="L372" s="10"/>
      <c r="M372" s="10"/>
      <c r="N372" s="10"/>
      <c r="O372" s="10"/>
    </row>
    <row r="373" spans="11:15" x14ac:dyDescent="0.2">
      <c r="K373" s="10"/>
      <c r="L373" s="10"/>
      <c r="M373" s="10"/>
      <c r="N373" s="10"/>
      <c r="O373" s="10"/>
    </row>
    <row r="374" spans="11:15" x14ac:dyDescent="0.2">
      <c r="K374" s="10"/>
      <c r="L374" s="10"/>
      <c r="M374" s="10"/>
      <c r="N374" s="10"/>
      <c r="O374" s="10"/>
    </row>
    <row r="375" spans="11:15" x14ac:dyDescent="0.2">
      <c r="K375" s="10"/>
      <c r="L375" s="10"/>
      <c r="M375" s="10"/>
      <c r="N375" s="10"/>
      <c r="O375" s="10"/>
    </row>
    <row r="376" spans="11:15" x14ac:dyDescent="0.2">
      <c r="K376" s="10"/>
      <c r="L376" s="10"/>
      <c r="M376" s="10"/>
      <c r="N376" s="10"/>
      <c r="O376" s="10"/>
    </row>
    <row r="377" spans="11:15" x14ac:dyDescent="0.2">
      <c r="K377" s="10"/>
      <c r="L377" s="10"/>
      <c r="M377" s="10"/>
      <c r="N377" s="10"/>
      <c r="O377" s="10"/>
    </row>
    <row r="378" spans="11:15" x14ac:dyDescent="0.2">
      <c r="K378" s="10"/>
      <c r="L378" s="10"/>
      <c r="M378" s="10"/>
      <c r="N378" s="10"/>
      <c r="O378" s="10"/>
    </row>
    <row r="379" spans="11:15" x14ac:dyDescent="0.2">
      <c r="K379" s="10"/>
      <c r="L379" s="10"/>
      <c r="M379" s="10"/>
      <c r="N379" s="10"/>
      <c r="O379" s="10"/>
    </row>
    <row r="380" spans="11:15" x14ac:dyDescent="0.2">
      <c r="K380" s="10"/>
      <c r="L380" s="10"/>
      <c r="M380" s="10"/>
      <c r="N380" s="10"/>
      <c r="O380" s="10"/>
    </row>
    <row r="381" spans="11:15" x14ac:dyDescent="0.2">
      <c r="K381" s="10"/>
      <c r="L381" s="10"/>
      <c r="M381" s="10"/>
      <c r="N381" s="10"/>
      <c r="O381" s="10"/>
    </row>
    <row r="382" spans="11:15" x14ac:dyDescent="0.2">
      <c r="K382" s="10"/>
      <c r="L382" s="10"/>
      <c r="M382" s="10"/>
      <c r="N382" s="10"/>
      <c r="O382" s="10"/>
    </row>
    <row r="383" spans="11:15" x14ac:dyDescent="0.2">
      <c r="K383" s="10"/>
      <c r="L383" s="10"/>
      <c r="M383" s="10"/>
      <c r="N383" s="10"/>
      <c r="O383" s="10"/>
    </row>
    <row r="384" spans="11:15" x14ac:dyDescent="0.2">
      <c r="K384" s="10"/>
      <c r="L384" s="10"/>
      <c r="M384" s="10"/>
      <c r="N384" s="10"/>
      <c r="O384" s="10"/>
    </row>
    <row r="385" spans="11:15" x14ac:dyDescent="0.2">
      <c r="K385" s="10"/>
      <c r="L385" s="10"/>
      <c r="M385" s="10"/>
      <c r="N385" s="10"/>
      <c r="O385" s="10"/>
    </row>
    <row r="386" spans="11:15" x14ac:dyDescent="0.2">
      <c r="K386" s="10"/>
      <c r="L386" s="10"/>
      <c r="M386" s="10"/>
      <c r="N386" s="10"/>
      <c r="O386" s="10"/>
    </row>
    <row r="387" spans="11:15" x14ac:dyDescent="0.2">
      <c r="K387" s="10"/>
      <c r="L387" s="10"/>
      <c r="M387" s="10"/>
      <c r="N387" s="10"/>
      <c r="O387" s="10"/>
    </row>
    <row r="388" spans="11:15" x14ac:dyDescent="0.2">
      <c r="K388" s="10"/>
      <c r="L388" s="10"/>
      <c r="M388" s="10"/>
      <c r="N388" s="10"/>
      <c r="O388" s="10"/>
    </row>
    <row r="389" spans="11:15" x14ac:dyDescent="0.2">
      <c r="K389" s="10"/>
      <c r="L389" s="10"/>
      <c r="M389" s="10"/>
      <c r="N389" s="10"/>
      <c r="O389" s="10"/>
    </row>
    <row r="390" spans="11:15" x14ac:dyDescent="0.2">
      <c r="K390" s="10"/>
      <c r="L390" s="10"/>
      <c r="M390" s="10"/>
      <c r="N390" s="10"/>
      <c r="O390" s="10"/>
    </row>
    <row r="391" spans="11:15" x14ac:dyDescent="0.2">
      <c r="K391" s="10"/>
      <c r="L391" s="10"/>
      <c r="M391" s="10"/>
      <c r="N391" s="10"/>
      <c r="O391" s="10"/>
    </row>
    <row r="392" spans="11:15" x14ac:dyDescent="0.2">
      <c r="K392" s="10"/>
      <c r="L392" s="10"/>
      <c r="M392" s="10"/>
      <c r="N392" s="10"/>
      <c r="O392" s="10"/>
    </row>
    <row r="393" spans="11:15" x14ac:dyDescent="0.2">
      <c r="K393" s="10"/>
      <c r="L393" s="10"/>
      <c r="M393" s="10"/>
      <c r="N393" s="10"/>
      <c r="O393" s="10"/>
    </row>
    <row r="394" spans="11:15" x14ac:dyDescent="0.2">
      <c r="K394" s="10"/>
      <c r="L394" s="10"/>
      <c r="M394" s="10"/>
      <c r="N394" s="10"/>
      <c r="O394" s="10"/>
    </row>
    <row r="395" spans="11:15" x14ac:dyDescent="0.2">
      <c r="K395" s="10"/>
      <c r="L395" s="10"/>
      <c r="M395" s="10"/>
      <c r="N395" s="10"/>
      <c r="O395" s="10"/>
    </row>
    <row r="396" spans="11:15" x14ac:dyDescent="0.2">
      <c r="K396" s="10"/>
      <c r="L396" s="10"/>
      <c r="M396" s="10"/>
      <c r="N396" s="10"/>
      <c r="O396" s="10"/>
    </row>
    <row r="397" spans="11:15" x14ac:dyDescent="0.2">
      <c r="K397" s="10"/>
      <c r="L397" s="10"/>
      <c r="M397" s="10"/>
      <c r="N397" s="10"/>
      <c r="O397" s="10"/>
    </row>
    <row r="398" spans="11:15" x14ac:dyDescent="0.2">
      <c r="K398" s="10"/>
      <c r="L398" s="10"/>
      <c r="M398" s="10"/>
      <c r="N398" s="10"/>
      <c r="O398" s="10"/>
    </row>
    <row r="399" spans="11:15" x14ac:dyDescent="0.2">
      <c r="K399" s="10"/>
      <c r="L399" s="10"/>
      <c r="M399" s="10"/>
      <c r="N399" s="10"/>
      <c r="O399" s="10"/>
    </row>
    <row r="400" spans="11:15" x14ac:dyDescent="0.2">
      <c r="K400" s="10"/>
      <c r="L400" s="10"/>
      <c r="M400" s="10"/>
      <c r="N400" s="10"/>
      <c r="O400" s="10"/>
    </row>
    <row r="401" spans="11:15" x14ac:dyDescent="0.2">
      <c r="K401" s="10"/>
      <c r="L401" s="10"/>
      <c r="M401" s="10"/>
      <c r="N401" s="10"/>
      <c r="O401" s="10"/>
    </row>
    <row r="402" spans="11:15" x14ac:dyDescent="0.2">
      <c r="K402" s="10"/>
      <c r="L402" s="10"/>
      <c r="M402" s="10"/>
      <c r="N402" s="10"/>
      <c r="O402" s="10"/>
    </row>
    <row r="403" spans="11:15" x14ac:dyDescent="0.2">
      <c r="K403" s="10"/>
      <c r="L403" s="10"/>
      <c r="M403" s="10"/>
      <c r="N403" s="10"/>
      <c r="O403" s="10"/>
    </row>
    <row r="404" spans="11:15" x14ac:dyDescent="0.2">
      <c r="K404" s="10"/>
      <c r="L404" s="10"/>
      <c r="M404" s="10"/>
      <c r="N404" s="10"/>
      <c r="O404" s="10"/>
    </row>
    <row r="405" spans="11:15" x14ac:dyDescent="0.2">
      <c r="K405" s="10"/>
      <c r="L405" s="10"/>
      <c r="M405" s="10"/>
      <c r="N405" s="10"/>
      <c r="O405" s="10"/>
    </row>
    <row r="406" spans="11:15" x14ac:dyDescent="0.2">
      <c r="K406" s="10"/>
      <c r="L406" s="10"/>
      <c r="M406" s="10"/>
      <c r="N406" s="10"/>
      <c r="O406" s="10"/>
    </row>
    <row r="407" spans="11:15" x14ac:dyDescent="0.2">
      <c r="K407" s="10"/>
      <c r="L407" s="10"/>
      <c r="M407" s="10"/>
      <c r="N407" s="10"/>
      <c r="O407" s="10"/>
    </row>
    <row r="408" spans="11:15" x14ac:dyDescent="0.2">
      <c r="K408" s="10"/>
      <c r="L408" s="10"/>
      <c r="M408" s="10"/>
      <c r="N408" s="10"/>
      <c r="O408" s="10"/>
    </row>
    <row r="409" spans="11:15" x14ac:dyDescent="0.2">
      <c r="K409" s="10"/>
      <c r="L409" s="10"/>
      <c r="M409" s="10"/>
      <c r="N409" s="10"/>
      <c r="O409" s="10"/>
    </row>
    <row r="410" spans="11:15" x14ac:dyDescent="0.2">
      <c r="K410" s="10"/>
      <c r="L410" s="10"/>
      <c r="M410" s="10"/>
      <c r="N410" s="10"/>
      <c r="O410" s="10"/>
    </row>
    <row r="411" spans="11:15" x14ac:dyDescent="0.2">
      <c r="K411" s="10"/>
      <c r="L411" s="10"/>
      <c r="M411" s="10"/>
      <c r="N411" s="10"/>
      <c r="O411" s="10"/>
    </row>
    <row r="412" spans="11:15" x14ac:dyDescent="0.2">
      <c r="K412" s="10"/>
      <c r="L412" s="10"/>
      <c r="M412" s="10"/>
      <c r="N412" s="10"/>
      <c r="O412" s="10"/>
    </row>
    <row r="413" spans="11:15" x14ac:dyDescent="0.2">
      <c r="K413" s="10"/>
      <c r="L413" s="10"/>
      <c r="M413" s="10"/>
      <c r="N413" s="10"/>
      <c r="O413" s="10"/>
    </row>
    <row r="414" spans="11:15" x14ac:dyDescent="0.2">
      <c r="K414" s="10"/>
      <c r="L414" s="10"/>
      <c r="M414" s="10"/>
      <c r="N414" s="10"/>
      <c r="O414" s="10"/>
    </row>
    <row r="415" spans="11:15" x14ac:dyDescent="0.2">
      <c r="K415" s="10"/>
      <c r="L415" s="10"/>
      <c r="M415" s="10"/>
      <c r="N415" s="10"/>
      <c r="O415" s="10"/>
    </row>
    <row r="416" spans="11:15" x14ac:dyDescent="0.2">
      <c r="K416" s="10"/>
      <c r="L416" s="10"/>
      <c r="M416" s="10"/>
      <c r="N416" s="10"/>
      <c r="O416" s="10"/>
    </row>
    <row r="417" spans="11:15" x14ac:dyDescent="0.2">
      <c r="K417" s="10"/>
      <c r="L417" s="10"/>
      <c r="M417" s="10"/>
      <c r="N417" s="10"/>
      <c r="O417" s="10"/>
    </row>
    <row r="418" spans="11:15" x14ac:dyDescent="0.2">
      <c r="K418" s="10"/>
      <c r="L418" s="10"/>
      <c r="M418" s="10"/>
      <c r="N418" s="10"/>
      <c r="O418" s="10"/>
    </row>
    <row r="419" spans="11:15" x14ac:dyDescent="0.2">
      <c r="K419" s="10"/>
      <c r="L419" s="10"/>
      <c r="M419" s="10"/>
      <c r="N419" s="10"/>
      <c r="O419" s="10"/>
    </row>
    <row r="420" spans="11:15" x14ac:dyDescent="0.2">
      <c r="K420" s="10"/>
      <c r="L420" s="10"/>
      <c r="M420" s="10"/>
      <c r="N420" s="10"/>
      <c r="O420" s="10"/>
    </row>
    <row r="421" spans="11:15" x14ac:dyDescent="0.2">
      <c r="K421" s="10"/>
      <c r="L421" s="10"/>
      <c r="M421" s="10"/>
      <c r="N421" s="10"/>
      <c r="O421" s="10"/>
    </row>
    <row r="422" spans="11:15" x14ac:dyDescent="0.2">
      <c r="K422" s="10"/>
      <c r="L422" s="10"/>
      <c r="M422" s="10"/>
      <c r="N422" s="10"/>
      <c r="O422" s="10"/>
    </row>
    <row r="423" spans="11:15" x14ac:dyDescent="0.2">
      <c r="K423" s="10"/>
      <c r="L423" s="10"/>
      <c r="M423" s="10"/>
      <c r="N423" s="10"/>
      <c r="O423" s="10"/>
    </row>
    <row r="424" spans="11:15" x14ac:dyDescent="0.2">
      <c r="K424" s="10"/>
      <c r="L424" s="10"/>
      <c r="M424" s="10"/>
      <c r="N424" s="10"/>
      <c r="O424" s="10"/>
    </row>
    <row r="425" spans="11:15" x14ac:dyDescent="0.2">
      <c r="K425" s="10"/>
      <c r="L425" s="10"/>
      <c r="M425" s="10"/>
      <c r="N425" s="10"/>
      <c r="O425" s="10"/>
    </row>
    <row r="426" spans="11:15" x14ac:dyDescent="0.2">
      <c r="K426" s="10"/>
      <c r="L426" s="10"/>
      <c r="M426" s="10"/>
      <c r="N426" s="10"/>
      <c r="O426" s="10"/>
    </row>
    <row r="427" spans="11:15" x14ac:dyDescent="0.2">
      <c r="K427" s="10"/>
      <c r="L427" s="10"/>
      <c r="M427" s="10"/>
      <c r="N427" s="10"/>
      <c r="O427" s="10"/>
    </row>
    <row r="428" spans="11:15" x14ac:dyDescent="0.2">
      <c r="K428" s="10"/>
      <c r="L428" s="10"/>
      <c r="M428" s="10"/>
      <c r="N428" s="10"/>
      <c r="O428" s="10"/>
    </row>
    <row r="429" spans="11:15" x14ac:dyDescent="0.2">
      <c r="K429" s="10"/>
      <c r="L429" s="10"/>
      <c r="M429" s="10"/>
      <c r="N429" s="10"/>
      <c r="O429" s="10"/>
    </row>
    <row r="430" spans="11:15" x14ac:dyDescent="0.2">
      <c r="K430" s="10"/>
      <c r="L430" s="10"/>
      <c r="M430" s="10"/>
      <c r="N430" s="10"/>
      <c r="O430" s="10"/>
    </row>
    <row r="431" spans="11:15" x14ac:dyDescent="0.2">
      <c r="K431" s="10"/>
      <c r="L431" s="10"/>
      <c r="M431" s="10"/>
      <c r="N431" s="10"/>
      <c r="O431" s="10"/>
    </row>
    <row r="432" spans="11:15" x14ac:dyDescent="0.2">
      <c r="K432" s="10"/>
      <c r="L432" s="10"/>
      <c r="M432" s="10"/>
      <c r="N432" s="10"/>
      <c r="O432" s="10"/>
    </row>
    <row r="433" spans="11:15" x14ac:dyDescent="0.2">
      <c r="K433" s="10"/>
      <c r="L433" s="10"/>
      <c r="M433" s="10"/>
      <c r="N433" s="10"/>
      <c r="O433" s="10"/>
    </row>
    <row r="434" spans="11:15" x14ac:dyDescent="0.2">
      <c r="K434" s="10"/>
      <c r="L434" s="10"/>
      <c r="M434" s="10"/>
      <c r="N434" s="10"/>
      <c r="O434" s="10"/>
    </row>
    <row r="435" spans="11:15" x14ac:dyDescent="0.2">
      <c r="K435" s="10"/>
      <c r="L435" s="10"/>
      <c r="M435" s="10"/>
      <c r="N435" s="10"/>
      <c r="O435" s="10"/>
    </row>
    <row r="436" spans="11:15" x14ac:dyDescent="0.2">
      <c r="K436" s="10"/>
      <c r="L436" s="10"/>
      <c r="M436" s="10"/>
      <c r="N436" s="10"/>
      <c r="O436" s="10"/>
    </row>
    <row r="437" spans="11:15" x14ac:dyDescent="0.2">
      <c r="K437" s="10"/>
      <c r="L437" s="10"/>
      <c r="M437" s="10"/>
      <c r="N437" s="10"/>
      <c r="O437" s="10"/>
    </row>
    <row r="438" spans="11:15" x14ac:dyDescent="0.2">
      <c r="K438" s="10"/>
      <c r="L438" s="10"/>
      <c r="M438" s="10"/>
      <c r="N438" s="10"/>
      <c r="O438" s="10"/>
    </row>
    <row r="439" spans="11:15" x14ac:dyDescent="0.2">
      <c r="K439" s="10"/>
      <c r="L439" s="10"/>
      <c r="M439" s="10"/>
      <c r="N439" s="10"/>
      <c r="O439" s="10"/>
    </row>
    <row r="440" spans="11:15" x14ac:dyDescent="0.2">
      <c r="K440" s="10"/>
      <c r="L440" s="10"/>
      <c r="M440" s="10"/>
      <c r="N440" s="10"/>
      <c r="O440" s="10"/>
    </row>
    <row r="441" spans="11:15" x14ac:dyDescent="0.2">
      <c r="K441" s="10"/>
      <c r="L441" s="10"/>
      <c r="M441" s="10"/>
      <c r="N441" s="10"/>
      <c r="O441" s="10"/>
    </row>
    <row r="442" spans="11:15" x14ac:dyDescent="0.2">
      <c r="K442" s="10"/>
      <c r="L442" s="10"/>
      <c r="M442" s="10"/>
      <c r="N442" s="10"/>
      <c r="O442" s="10"/>
    </row>
    <row r="443" spans="11:15" x14ac:dyDescent="0.2">
      <c r="K443" s="10"/>
      <c r="L443" s="10"/>
      <c r="M443" s="10"/>
      <c r="N443" s="10"/>
      <c r="O443" s="10"/>
    </row>
    <row r="444" spans="11:15" x14ac:dyDescent="0.2">
      <c r="K444" s="10"/>
      <c r="L444" s="10"/>
      <c r="M444" s="10"/>
      <c r="N444" s="10"/>
      <c r="O444" s="10"/>
    </row>
    <row r="445" spans="11:15" x14ac:dyDescent="0.2">
      <c r="K445" s="10"/>
      <c r="L445" s="10"/>
      <c r="M445" s="10"/>
      <c r="N445" s="10"/>
      <c r="O445" s="10"/>
    </row>
    <row r="446" spans="11:15" x14ac:dyDescent="0.2">
      <c r="K446" s="10"/>
      <c r="L446" s="10"/>
      <c r="M446" s="10"/>
      <c r="N446" s="10"/>
      <c r="O446" s="10"/>
    </row>
    <row r="447" spans="11:15" x14ac:dyDescent="0.2">
      <c r="K447" s="10"/>
      <c r="L447" s="10"/>
      <c r="M447" s="10"/>
      <c r="N447" s="10"/>
      <c r="O447" s="10"/>
    </row>
    <row r="448" spans="11:15" x14ac:dyDescent="0.2">
      <c r="K448" s="10"/>
      <c r="L448" s="10"/>
      <c r="M448" s="10"/>
      <c r="N448" s="10"/>
      <c r="O448" s="10"/>
    </row>
    <row r="449" spans="11:15" x14ac:dyDescent="0.2">
      <c r="K449" s="10"/>
      <c r="L449" s="10"/>
      <c r="M449" s="10"/>
      <c r="N449" s="10"/>
      <c r="O449" s="10"/>
    </row>
    <row r="450" spans="11:15" x14ac:dyDescent="0.2">
      <c r="K450" s="10"/>
      <c r="L450" s="10"/>
      <c r="M450" s="10"/>
      <c r="N450" s="10"/>
      <c r="O450" s="10"/>
    </row>
    <row r="451" spans="11:15" x14ac:dyDescent="0.2">
      <c r="K451" s="10"/>
      <c r="L451" s="10"/>
      <c r="M451" s="10"/>
      <c r="N451" s="10"/>
      <c r="O451" s="10"/>
    </row>
    <row r="452" spans="11:15" x14ac:dyDescent="0.2">
      <c r="K452" s="10"/>
      <c r="L452" s="10"/>
      <c r="M452" s="10"/>
      <c r="N452" s="10"/>
      <c r="O452" s="10"/>
    </row>
    <row r="453" spans="11:15" x14ac:dyDescent="0.2">
      <c r="K453" s="10"/>
      <c r="L453" s="10"/>
      <c r="M453" s="10"/>
      <c r="N453" s="10"/>
      <c r="O453" s="10"/>
    </row>
    <row r="454" spans="11:15" x14ac:dyDescent="0.2">
      <c r="K454" s="10"/>
      <c r="L454" s="10"/>
      <c r="M454" s="10"/>
      <c r="N454" s="10"/>
      <c r="O454" s="10"/>
    </row>
    <row r="455" spans="11:15" x14ac:dyDescent="0.2">
      <c r="K455" s="10"/>
      <c r="L455" s="10"/>
      <c r="M455" s="10"/>
      <c r="N455" s="10"/>
      <c r="O455" s="10"/>
    </row>
    <row r="456" spans="11:15" x14ac:dyDescent="0.2">
      <c r="K456" s="10"/>
      <c r="L456" s="10"/>
      <c r="M456" s="10"/>
      <c r="N456" s="10"/>
      <c r="O456" s="10"/>
    </row>
    <row r="457" spans="11:15" x14ac:dyDescent="0.2">
      <c r="K457" s="10"/>
      <c r="L457" s="10"/>
      <c r="M457" s="10"/>
      <c r="N457" s="10"/>
      <c r="O457" s="10"/>
    </row>
    <row r="458" spans="11:15" x14ac:dyDescent="0.2">
      <c r="K458" s="10"/>
      <c r="L458" s="10"/>
      <c r="M458" s="10"/>
      <c r="N458" s="10"/>
      <c r="O458" s="10"/>
    </row>
    <row r="459" spans="11:15" x14ac:dyDescent="0.2">
      <c r="K459" s="10"/>
      <c r="L459" s="10"/>
      <c r="M459" s="10"/>
      <c r="N459" s="10"/>
      <c r="O459" s="10"/>
    </row>
    <row r="460" spans="11:15" x14ac:dyDescent="0.2">
      <c r="K460" s="10"/>
      <c r="L460" s="10"/>
      <c r="M460" s="10"/>
      <c r="N460" s="10"/>
      <c r="O460" s="10"/>
    </row>
    <row r="461" spans="11:15" x14ac:dyDescent="0.2">
      <c r="K461" s="10"/>
      <c r="L461" s="10"/>
      <c r="M461" s="10"/>
      <c r="N461" s="10"/>
      <c r="O461" s="10"/>
    </row>
    <row r="462" spans="11:15" x14ac:dyDescent="0.2">
      <c r="K462" s="10"/>
      <c r="L462" s="10"/>
      <c r="M462" s="10"/>
      <c r="N462" s="10"/>
      <c r="O462" s="10"/>
    </row>
    <row r="463" spans="11:15" x14ac:dyDescent="0.2">
      <c r="K463" s="10"/>
      <c r="L463" s="10"/>
      <c r="M463" s="10"/>
      <c r="N463" s="10"/>
      <c r="O463" s="10"/>
    </row>
    <row r="464" spans="11:15" x14ac:dyDescent="0.2">
      <c r="K464" s="10"/>
      <c r="L464" s="10"/>
      <c r="M464" s="10"/>
      <c r="N464" s="10"/>
      <c r="O464" s="10"/>
    </row>
    <row r="465" spans="11:15" x14ac:dyDescent="0.2">
      <c r="K465" s="10"/>
      <c r="L465" s="10"/>
      <c r="M465" s="10"/>
      <c r="N465" s="10"/>
      <c r="O465" s="10"/>
    </row>
    <row r="466" spans="11:15" x14ac:dyDescent="0.2">
      <c r="K466" s="10"/>
      <c r="L466" s="10"/>
      <c r="M466" s="10"/>
      <c r="N466" s="10"/>
      <c r="O466" s="10"/>
    </row>
    <row r="467" spans="11:15" x14ac:dyDescent="0.2">
      <c r="K467" s="10"/>
      <c r="L467" s="10"/>
      <c r="M467" s="10"/>
      <c r="N467" s="10"/>
      <c r="O467" s="10"/>
    </row>
    <row r="468" spans="11:15" x14ac:dyDescent="0.2">
      <c r="K468" s="10"/>
      <c r="L468" s="10"/>
      <c r="M468" s="10"/>
      <c r="N468" s="10"/>
      <c r="O468" s="10"/>
    </row>
    <row r="469" spans="11:15" x14ac:dyDescent="0.2">
      <c r="K469" s="10"/>
      <c r="L469" s="10"/>
      <c r="M469" s="10"/>
      <c r="N469" s="10"/>
      <c r="O469" s="10"/>
    </row>
    <row r="470" spans="11:15" x14ac:dyDescent="0.2">
      <c r="K470" s="10"/>
      <c r="L470" s="10"/>
      <c r="M470" s="10"/>
      <c r="N470" s="10"/>
      <c r="O470" s="10"/>
    </row>
    <row r="471" spans="11:15" x14ac:dyDescent="0.2">
      <c r="K471" s="10"/>
      <c r="L471" s="10"/>
      <c r="M471" s="10"/>
      <c r="N471" s="10"/>
      <c r="O471" s="10"/>
    </row>
    <row r="472" spans="11:15" x14ac:dyDescent="0.2">
      <c r="K472" s="10"/>
      <c r="L472" s="10"/>
      <c r="M472" s="10"/>
      <c r="N472" s="10"/>
      <c r="O472" s="10"/>
    </row>
    <row r="473" spans="11:15" x14ac:dyDescent="0.2">
      <c r="K473" s="10"/>
      <c r="L473" s="10"/>
      <c r="M473" s="10"/>
      <c r="N473" s="10"/>
      <c r="O473" s="10"/>
    </row>
    <row r="474" spans="11:15" x14ac:dyDescent="0.2">
      <c r="K474" s="10"/>
      <c r="L474" s="10"/>
      <c r="M474" s="10"/>
      <c r="N474" s="10"/>
      <c r="O474" s="10"/>
    </row>
    <row r="475" spans="11:15" x14ac:dyDescent="0.2">
      <c r="K475" s="10"/>
      <c r="L475" s="10"/>
      <c r="M475" s="10"/>
      <c r="N475" s="10"/>
      <c r="O475" s="10"/>
    </row>
    <row r="476" spans="11:15" x14ac:dyDescent="0.2">
      <c r="K476" s="10"/>
      <c r="L476" s="10"/>
      <c r="M476" s="10"/>
      <c r="N476" s="10"/>
      <c r="O476" s="10"/>
    </row>
    <row r="477" spans="11:15" x14ac:dyDescent="0.2">
      <c r="K477" s="10"/>
      <c r="L477" s="10"/>
      <c r="M477" s="10"/>
      <c r="N477" s="10"/>
      <c r="O477" s="10"/>
    </row>
    <row r="478" spans="11:15" x14ac:dyDescent="0.2">
      <c r="K478" s="10"/>
      <c r="L478" s="10"/>
      <c r="M478" s="10"/>
      <c r="N478" s="10"/>
      <c r="O478" s="10"/>
    </row>
    <row r="479" spans="11:15" x14ac:dyDescent="0.2">
      <c r="K479" s="10"/>
      <c r="L479" s="10"/>
      <c r="M479" s="10"/>
      <c r="N479" s="10"/>
      <c r="O479" s="10"/>
    </row>
    <row r="480" spans="11:15" x14ac:dyDescent="0.2">
      <c r="K480" s="10"/>
      <c r="L480" s="10"/>
      <c r="M480" s="10"/>
      <c r="N480" s="10"/>
      <c r="O480" s="10"/>
    </row>
    <row r="481" spans="11:15" x14ac:dyDescent="0.2">
      <c r="K481" s="10"/>
      <c r="L481" s="10"/>
      <c r="M481" s="10"/>
      <c r="N481" s="10"/>
      <c r="O481" s="10"/>
    </row>
    <row r="482" spans="11:15" x14ac:dyDescent="0.2">
      <c r="K482" s="10"/>
      <c r="L482" s="10"/>
      <c r="M482" s="10"/>
      <c r="N482" s="10"/>
      <c r="O482" s="10"/>
    </row>
    <row r="483" spans="11:15" x14ac:dyDescent="0.2">
      <c r="K483" s="10"/>
      <c r="L483" s="10"/>
      <c r="M483" s="10"/>
      <c r="N483" s="10"/>
      <c r="O483" s="10"/>
    </row>
    <row r="484" spans="11:15" x14ac:dyDescent="0.2">
      <c r="K484" s="10"/>
      <c r="L484" s="10"/>
      <c r="M484" s="10"/>
      <c r="N484" s="10"/>
      <c r="O484" s="10"/>
    </row>
    <row r="485" spans="11:15" x14ac:dyDescent="0.2">
      <c r="K485" s="10"/>
      <c r="L485" s="10"/>
      <c r="M485" s="10"/>
      <c r="N485" s="10"/>
      <c r="O485" s="10"/>
    </row>
    <row r="486" spans="11:15" x14ac:dyDescent="0.2">
      <c r="K486" s="10"/>
      <c r="L486" s="10"/>
      <c r="M486" s="10"/>
      <c r="N486" s="10"/>
      <c r="O486" s="10"/>
    </row>
    <row r="487" spans="11:15" x14ac:dyDescent="0.2">
      <c r="K487" s="10"/>
      <c r="L487" s="10"/>
      <c r="M487" s="10"/>
      <c r="N487" s="10"/>
      <c r="O487" s="10"/>
    </row>
    <row r="488" spans="11:15" x14ac:dyDescent="0.2">
      <c r="K488" s="10"/>
      <c r="L488" s="10"/>
      <c r="M488" s="10"/>
      <c r="N488" s="10"/>
      <c r="O488" s="10"/>
    </row>
    <row r="489" spans="11:15" x14ac:dyDescent="0.2">
      <c r="K489" s="10"/>
      <c r="L489" s="10"/>
      <c r="M489" s="10"/>
      <c r="N489" s="10"/>
      <c r="O489" s="10"/>
    </row>
    <row r="490" spans="11:15" x14ac:dyDescent="0.2">
      <c r="K490" s="10"/>
      <c r="L490" s="10"/>
      <c r="M490" s="10"/>
      <c r="N490" s="10"/>
      <c r="O490" s="10"/>
    </row>
    <row r="491" spans="11:15" x14ac:dyDescent="0.2">
      <c r="K491" s="10"/>
      <c r="L491" s="10"/>
      <c r="M491" s="10"/>
      <c r="N491" s="10"/>
      <c r="O491" s="10"/>
    </row>
    <row r="492" spans="11:15" x14ac:dyDescent="0.2">
      <c r="K492" s="10"/>
      <c r="L492" s="10"/>
      <c r="M492" s="10"/>
      <c r="N492" s="10"/>
      <c r="O492" s="10"/>
    </row>
    <row r="493" spans="11:15" x14ac:dyDescent="0.2">
      <c r="K493" s="10"/>
      <c r="L493" s="10"/>
      <c r="M493" s="10"/>
      <c r="N493" s="10"/>
      <c r="O493" s="10"/>
    </row>
    <row r="494" spans="11:15" x14ac:dyDescent="0.2">
      <c r="K494" s="10"/>
      <c r="L494" s="10"/>
      <c r="M494" s="10"/>
      <c r="N494" s="10"/>
      <c r="O494" s="10"/>
    </row>
    <row r="495" spans="11:15" x14ac:dyDescent="0.2">
      <c r="K495" s="10"/>
      <c r="L495" s="10"/>
      <c r="M495" s="10"/>
      <c r="N495" s="10"/>
      <c r="O495" s="10"/>
    </row>
    <row r="496" spans="11:15" x14ac:dyDescent="0.2">
      <c r="K496" s="10"/>
      <c r="L496" s="10"/>
      <c r="M496" s="10"/>
      <c r="N496" s="10"/>
      <c r="O496" s="10"/>
    </row>
    <row r="497" spans="11:15" x14ac:dyDescent="0.2">
      <c r="K497" s="10"/>
      <c r="L497" s="10"/>
      <c r="M497" s="10"/>
      <c r="N497" s="10"/>
      <c r="O497" s="10"/>
    </row>
    <row r="498" spans="11:15" x14ac:dyDescent="0.2">
      <c r="K498" s="10"/>
      <c r="L498" s="10"/>
      <c r="M498" s="10"/>
      <c r="N498" s="10"/>
      <c r="O498" s="10"/>
    </row>
    <row r="499" spans="11:15" x14ac:dyDescent="0.2">
      <c r="K499" s="10"/>
      <c r="L499" s="10"/>
      <c r="M499" s="10"/>
      <c r="N499" s="10"/>
      <c r="O499" s="10"/>
    </row>
    <row r="500" spans="11:15" x14ac:dyDescent="0.2">
      <c r="K500" s="10"/>
      <c r="L500" s="10"/>
      <c r="M500" s="10"/>
      <c r="N500" s="10"/>
      <c r="O500" s="10"/>
    </row>
    <row r="501" spans="11:15" x14ac:dyDescent="0.2">
      <c r="K501" s="10"/>
      <c r="L501" s="10"/>
      <c r="M501" s="10"/>
      <c r="N501" s="10"/>
      <c r="O501" s="10"/>
    </row>
    <row r="502" spans="11:15" x14ac:dyDescent="0.2">
      <c r="K502" s="10"/>
      <c r="L502" s="10"/>
      <c r="M502" s="10"/>
      <c r="N502" s="10"/>
      <c r="O502" s="10"/>
    </row>
    <row r="503" spans="11:15" x14ac:dyDescent="0.2">
      <c r="K503" s="10"/>
      <c r="L503" s="10"/>
      <c r="M503" s="10"/>
      <c r="N503" s="10"/>
      <c r="O503" s="10"/>
    </row>
    <row r="504" spans="11:15" x14ac:dyDescent="0.2">
      <c r="K504" s="10"/>
      <c r="L504" s="10"/>
      <c r="M504" s="10"/>
      <c r="N504" s="10"/>
      <c r="O504" s="10"/>
    </row>
    <row r="505" spans="11:15" x14ac:dyDescent="0.2">
      <c r="K505" s="10"/>
      <c r="L505" s="10"/>
      <c r="M505" s="10"/>
      <c r="N505" s="10"/>
      <c r="O505" s="10"/>
    </row>
    <row r="506" spans="11:15" x14ac:dyDescent="0.2">
      <c r="K506" s="10"/>
      <c r="L506" s="10"/>
      <c r="M506" s="10"/>
      <c r="N506" s="10"/>
      <c r="O506" s="10"/>
    </row>
    <row r="507" spans="11:15" x14ac:dyDescent="0.2">
      <c r="K507" s="10"/>
      <c r="L507" s="10"/>
      <c r="M507" s="10"/>
      <c r="N507" s="10"/>
      <c r="O507" s="10"/>
    </row>
    <row r="508" spans="11:15" x14ac:dyDescent="0.2">
      <c r="K508" s="10"/>
      <c r="L508" s="10"/>
      <c r="M508" s="10"/>
      <c r="N508" s="10"/>
      <c r="O508" s="10"/>
    </row>
    <row r="509" spans="11:15" x14ac:dyDescent="0.2">
      <c r="K509" s="10"/>
      <c r="L509" s="10"/>
      <c r="M509" s="10"/>
      <c r="N509" s="10"/>
      <c r="O509" s="10"/>
    </row>
    <row r="510" spans="11:15" x14ac:dyDescent="0.2">
      <c r="K510" s="10"/>
      <c r="L510" s="10"/>
      <c r="M510" s="10"/>
      <c r="N510" s="10"/>
      <c r="O510" s="10"/>
    </row>
    <row r="511" spans="11:15" x14ac:dyDescent="0.2">
      <c r="K511" s="10"/>
      <c r="L511" s="10"/>
      <c r="M511" s="10"/>
      <c r="N511" s="10"/>
      <c r="O511" s="10"/>
    </row>
    <row r="512" spans="11:15" x14ac:dyDescent="0.2">
      <c r="K512" s="10"/>
      <c r="L512" s="10"/>
      <c r="M512" s="10"/>
      <c r="N512" s="10"/>
      <c r="O512" s="10"/>
    </row>
    <row r="513" spans="11:15" x14ac:dyDescent="0.2">
      <c r="K513" s="10"/>
      <c r="L513" s="10"/>
      <c r="M513" s="10"/>
      <c r="N513" s="10"/>
      <c r="O513" s="10"/>
    </row>
    <row r="514" spans="11:15" x14ac:dyDescent="0.2">
      <c r="K514" s="10"/>
      <c r="L514" s="10"/>
      <c r="M514" s="10"/>
      <c r="N514" s="10"/>
      <c r="O514" s="10"/>
    </row>
    <row r="515" spans="11:15" x14ac:dyDescent="0.2">
      <c r="K515" s="10"/>
      <c r="L515" s="10"/>
      <c r="M515" s="10"/>
      <c r="N515" s="10"/>
      <c r="O515" s="10"/>
    </row>
    <row r="516" spans="11:15" x14ac:dyDescent="0.2">
      <c r="K516" s="10"/>
      <c r="L516" s="10"/>
      <c r="M516" s="10"/>
      <c r="N516" s="10"/>
      <c r="O516" s="10"/>
    </row>
    <row r="517" spans="11:15" x14ac:dyDescent="0.2">
      <c r="K517" s="10"/>
      <c r="L517" s="10"/>
      <c r="M517" s="10"/>
      <c r="N517" s="10"/>
      <c r="O517" s="10"/>
    </row>
    <row r="518" spans="11:15" x14ac:dyDescent="0.2">
      <c r="K518" s="10"/>
      <c r="L518" s="10"/>
      <c r="M518" s="10"/>
      <c r="N518" s="10"/>
      <c r="O518" s="10"/>
    </row>
    <row r="519" spans="11:15" x14ac:dyDescent="0.2">
      <c r="K519" s="10"/>
      <c r="L519" s="10"/>
      <c r="M519" s="10"/>
      <c r="N519" s="10"/>
      <c r="O519" s="10"/>
    </row>
    <row r="520" spans="11:15" x14ac:dyDescent="0.2">
      <c r="K520" s="10"/>
      <c r="L520" s="10"/>
      <c r="M520" s="10"/>
      <c r="N520" s="10"/>
      <c r="O520" s="10"/>
    </row>
    <row r="521" spans="11:15" x14ac:dyDescent="0.2">
      <c r="K521" s="10"/>
      <c r="L521" s="10"/>
      <c r="M521" s="10"/>
      <c r="N521" s="10"/>
      <c r="O521" s="10"/>
    </row>
    <row r="522" spans="11:15" x14ac:dyDescent="0.2">
      <c r="K522" s="10"/>
      <c r="L522" s="10"/>
      <c r="M522" s="10"/>
      <c r="N522" s="10"/>
      <c r="O522" s="10"/>
    </row>
    <row r="523" spans="11:15" x14ac:dyDescent="0.2">
      <c r="K523" s="10"/>
      <c r="L523" s="10"/>
      <c r="M523" s="10"/>
      <c r="N523" s="10"/>
      <c r="O523" s="10"/>
    </row>
    <row r="524" spans="11:15" x14ac:dyDescent="0.2">
      <c r="K524" s="10"/>
      <c r="L524" s="10"/>
      <c r="M524" s="10"/>
      <c r="N524" s="10"/>
      <c r="O524" s="10"/>
    </row>
    <row r="525" spans="11:15" x14ac:dyDescent="0.2">
      <c r="K525" s="10"/>
      <c r="L525" s="10"/>
      <c r="M525" s="10"/>
      <c r="N525" s="10"/>
      <c r="O525" s="10"/>
    </row>
    <row r="526" spans="11:15" x14ac:dyDescent="0.2">
      <c r="K526" s="10"/>
      <c r="L526" s="10"/>
      <c r="M526" s="10"/>
      <c r="N526" s="10"/>
      <c r="O526" s="10"/>
    </row>
    <row r="527" spans="11:15" x14ac:dyDescent="0.2">
      <c r="K527" s="10"/>
      <c r="L527" s="10"/>
      <c r="M527" s="10"/>
      <c r="N527" s="10"/>
      <c r="O527" s="10"/>
    </row>
    <row r="528" spans="11:15" x14ac:dyDescent="0.2">
      <c r="K528" s="10"/>
      <c r="L528" s="10"/>
      <c r="M528" s="10"/>
      <c r="N528" s="10"/>
      <c r="O528" s="10"/>
    </row>
    <row r="529" spans="11:15" x14ac:dyDescent="0.2">
      <c r="K529" s="10"/>
      <c r="L529" s="10"/>
      <c r="M529" s="10"/>
      <c r="N529" s="10"/>
      <c r="O529" s="10"/>
    </row>
    <row r="530" spans="11:15" x14ac:dyDescent="0.2">
      <c r="K530" s="10"/>
      <c r="L530" s="10"/>
      <c r="M530" s="10"/>
      <c r="N530" s="10"/>
      <c r="O530" s="10"/>
    </row>
    <row r="531" spans="11:15" x14ac:dyDescent="0.2">
      <c r="K531" s="10"/>
      <c r="L531" s="10"/>
      <c r="M531" s="10"/>
      <c r="N531" s="10"/>
      <c r="O531" s="10"/>
    </row>
    <row r="532" spans="11:15" x14ac:dyDescent="0.2">
      <c r="K532" s="10"/>
      <c r="L532" s="10"/>
      <c r="M532" s="10"/>
      <c r="N532" s="10"/>
      <c r="O532" s="10"/>
    </row>
    <row r="533" spans="11:15" x14ac:dyDescent="0.2">
      <c r="K533" s="10"/>
      <c r="L533" s="10"/>
      <c r="M533" s="10"/>
      <c r="N533" s="10"/>
      <c r="O533" s="10"/>
    </row>
    <row r="534" spans="11:15" x14ac:dyDescent="0.2">
      <c r="K534" s="10"/>
      <c r="L534" s="10"/>
      <c r="M534" s="10"/>
      <c r="N534" s="10"/>
      <c r="O534" s="10"/>
    </row>
    <row r="535" spans="11:15" x14ac:dyDescent="0.2">
      <c r="K535" s="10"/>
      <c r="L535" s="10"/>
      <c r="M535" s="10"/>
      <c r="N535" s="10"/>
      <c r="O535" s="10"/>
    </row>
    <row r="536" spans="11:15" x14ac:dyDescent="0.2">
      <c r="K536" s="10"/>
      <c r="L536" s="10"/>
      <c r="M536" s="10"/>
      <c r="N536" s="10"/>
      <c r="O536" s="10"/>
    </row>
    <row r="537" spans="11:15" x14ac:dyDescent="0.2">
      <c r="K537" s="10"/>
      <c r="L537" s="10"/>
      <c r="M537" s="10"/>
      <c r="N537" s="10"/>
      <c r="O537" s="10"/>
    </row>
    <row r="538" spans="11:15" x14ac:dyDescent="0.2">
      <c r="K538" s="10"/>
      <c r="L538" s="10"/>
      <c r="M538" s="10"/>
      <c r="N538" s="10"/>
      <c r="O538" s="10"/>
    </row>
    <row r="539" spans="11:15" x14ac:dyDescent="0.2">
      <c r="K539" s="10"/>
      <c r="L539" s="10"/>
      <c r="M539" s="10"/>
      <c r="N539" s="10"/>
      <c r="O539" s="10"/>
    </row>
    <row r="540" spans="11:15" x14ac:dyDescent="0.2">
      <c r="K540" s="10"/>
      <c r="L540" s="10"/>
      <c r="M540" s="10"/>
      <c r="N540" s="10"/>
      <c r="O540" s="10"/>
    </row>
    <row r="541" spans="11:15" x14ac:dyDescent="0.2">
      <c r="K541" s="10"/>
      <c r="L541" s="10"/>
      <c r="M541" s="10"/>
      <c r="N541" s="10"/>
      <c r="O541" s="10"/>
    </row>
    <row r="542" spans="11:15" x14ac:dyDescent="0.2">
      <c r="K542" s="10"/>
      <c r="L542" s="10"/>
      <c r="M542" s="10"/>
      <c r="N542" s="10"/>
      <c r="O542" s="10"/>
    </row>
    <row r="543" spans="11:15" x14ac:dyDescent="0.2">
      <c r="K543" s="10"/>
      <c r="L543" s="10"/>
      <c r="M543" s="10"/>
      <c r="N543" s="10"/>
      <c r="O543" s="10"/>
    </row>
    <row r="544" spans="11:15" x14ac:dyDescent="0.2">
      <c r="K544" s="10"/>
      <c r="L544" s="10"/>
      <c r="M544" s="10"/>
      <c r="N544" s="10"/>
      <c r="O544" s="10"/>
    </row>
    <row r="545" spans="11:15" x14ac:dyDescent="0.2">
      <c r="K545" s="10"/>
      <c r="L545" s="10"/>
      <c r="M545" s="10"/>
      <c r="N545" s="10"/>
      <c r="O545" s="10"/>
    </row>
    <row r="546" spans="11:15" x14ac:dyDescent="0.2">
      <c r="K546" s="10"/>
      <c r="L546" s="10"/>
      <c r="M546" s="10"/>
      <c r="N546" s="10"/>
      <c r="O546" s="10"/>
    </row>
    <row r="547" spans="11:15" x14ac:dyDescent="0.2">
      <c r="K547" s="10"/>
      <c r="L547" s="10"/>
      <c r="M547" s="10"/>
      <c r="N547" s="10"/>
      <c r="O547" s="10"/>
    </row>
    <row r="548" spans="11:15" x14ac:dyDescent="0.2">
      <c r="K548" s="10"/>
      <c r="L548" s="10"/>
      <c r="M548" s="10"/>
      <c r="N548" s="10"/>
      <c r="O548" s="10"/>
    </row>
    <row r="549" spans="11:15" x14ac:dyDescent="0.2">
      <c r="K549" s="10"/>
      <c r="L549" s="10"/>
      <c r="M549" s="10"/>
      <c r="N549" s="10"/>
      <c r="O549" s="10"/>
    </row>
    <row r="550" spans="11:15" x14ac:dyDescent="0.2">
      <c r="K550" s="10"/>
      <c r="L550" s="10"/>
      <c r="M550" s="10"/>
      <c r="N550" s="10"/>
      <c r="O550" s="10"/>
    </row>
    <row r="551" spans="11:15" x14ac:dyDescent="0.2">
      <c r="K551" s="10"/>
      <c r="L551" s="10"/>
      <c r="M551" s="10"/>
      <c r="N551" s="10"/>
      <c r="O551" s="10"/>
    </row>
    <row r="552" spans="11:15" x14ac:dyDescent="0.2">
      <c r="K552" s="10"/>
      <c r="L552" s="10"/>
      <c r="M552" s="10"/>
      <c r="N552" s="10"/>
      <c r="O552" s="10"/>
    </row>
    <row r="553" spans="11:15" x14ac:dyDescent="0.2">
      <c r="K553" s="10"/>
      <c r="L553" s="10"/>
      <c r="M553" s="10"/>
      <c r="N553" s="10"/>
      <c r="O553" s="10"/>
    </row>
    <row r="554" spans="11:15" x14ac:dyDescent="0.2">
      <c r="K554" s="10"/>
      <c r="L554" s="10"/>
      <c r="M554" s="10"/>
      <c r="N554" s="10"/>
      <c r="O554" s="10"/>
    </row>
    <row r="555" spans="11:15" x14ac:dyDescent="0.2">
      <c r="K555" s="10"/>
      <c r="L555" s="10"/>
      <c r="M555" s="10"/>
      <c r="N555" s="10"/>
      <c r="O555" s="10"/>
    </row>
    <row r="556" spans="11:15" x14ac:dyDescent="0.2">
      <c r="K556" s="10"/>
      <c r="L556" s="10"/>
      <c r="M556" s="10"/>
      <c r="N556" s="10"/>
      <c r="O556" s="10"/>
    </row>
    <row r="557" spans="11:15" x14ac:dyDescent="0.2">
      <c r="K557" s="10"/>
      <c r="L557" s="10"/>
      <c r="M557" s="10"/>
      <c r="N557" s="10"/>
      <c r="O557" s="10"/>
    </row>
    <row r="558" spans="11:15" x14ac:dyDescent="0.2">
      <c r="K558" s="10"/>
      <c r="L558" s="10"/>
      <c r="M558" s="10"/>
      <c r="N558" s="10"/>
      <c r="O558" s="10"/>
    </row>
    <row r="559" spans="11:15" x14ac:dyDescent="0.2">
      <c r="K559" s="10"/>
      <c r="L559" s="10"/>
      <c r="M559" s="10"/>
      <c r="N559" s="10"/>
      <c r="O559" s="10"/>
    </row>
    <row r="560" spans="11:15" x14ac:dyDescent="0.2">
      <c r="K560" s="10"/>
      <c r="L560" s="10"/>
      <c r="M560" s="10"/>
      <c r="N560" s="10"/>
      <c r="O560" s="10"/>
    </row>
    <row r="561" spans="11:15" x14ac:dyDescent="0.2">
      <c r="K561" s="10"/>
      <c r="L561" s="10"/>
      <c r="M561" s="10"/>
      <c r="N561" s="10"/>
      <c r="O561" s="10"/>
    </row>
    <row r="562" spans="11:15" x14ac:dyDescent="0.2">
      <c r="K562" s="10"/>
      <c r="L562" s="10"/>
      <c r="M562" s="10"/>
      <c r="N562" s="10"/>
      <c r="O562" s="10"/>
    </row>
    <row r="563" spans="11:15" x14ac:dyDescent="0.2">
      <c r="K563" s="10"/>
      <c r="L563" s="10"/>
      <c r="M563" s="10"/>
      <c r="N563" s="10"/>
      <c r="O563" s="10"/>
    </row>
    <row r="564" spans="11:15" x14ac:dyDescent="0.2">
      <c r="K564" s="10"/>
      <c r="L564" s="10"/>
      <c r="M564" s="10"/>
      <c r="N564" s="10"/>
      <c r="O564" s="10"/>
    </row>
    <row r="565" spans="11:15" x14ac:dyDescent="0.2">
      <c r="K565" s="10"/>
      <c r="L565" s="10"/>
      <c r="M565" s="10"/>
      <c r="N565" s="10"/>
      <c r="O565" s="10"/>
    </row>
    <row r="566" spans="11:15" x14ac:dyDescent="0.2">
      <c r="K566" s="10"/>
      <c r="L566" s="10"/>
      <c r="M566" s="10"/>
      <c r="N566" s="10"/>
      <c r="O566" s="10"/>
    </row>
    <row r="567" spans="11:15" x14ac:dyDescent="0.2">
      <c r="K567" s="10"/>
      <c r="L567" s="10"/>
      <c r="M567" s="10"/>
      <c r="N567" s="10"/>
      <c r="O567" s="10"/>
    </row>
    <row r="568" spans="11:15" x14ac:dyDescent="0.2">
      <c r="K568" s="10"/>
      <c r="L568" s="10"/>
      <c r="M568" s="10"/>
      <c r="N568" s="10"/>
      <c r="O568" s="10"/>
    </row>
    <row r="569" spans="11:15" x14ac:dyDescent="0.2">
      <c r="K569" s="10"/>
      <c r="L569" s="10"/>
      <c r="M569" s="10"/>
      <c r="N569" s="10"/>
      <c r="O569" s="10"/>
    </row>
    <row r="570" spans="11:15" x14ac:dyDescent="0.2">
      <c r="K570" s="10"/>
      <c r="L570" s="10"/>
      <c r="M570" s="10"/>
      <c r="N570" s="10"/>
      <c r="O570" s="10"/>
    </row>
    <row r="571" spans="11:15" x14ac:dyDescent="0.2">
      <c r="K571" s="10"/>
      <c r="L571" s="10"/>
      <c r="M571" s="10"/>
      <c r="N571" s="10"/>
      <c r="O571" s="10"/>
    </row>
    <row r="572" spans="11:15" x14ac:dyDescent="0.2">
      <c r="K572" s="10"/>
      <c r="L572" s="10"/>
      <c r="M572" s="10"/>
      <c r="N572" s="10"/>
      <c r="O572" s="10"/>
    </row>
    <row r="573" spans="11:15" x14ac:dyDescent="0.2">
      <c r="K573" s="10"/>
      <c r="L573" s="10"/>
      <c r="M573" s="10"/>
      <c r="N573" s="10"/>
      <c r="O573" s="10"/>
    </row>
    <row r="574" spans="11:15" x14ac:dyDescent="0.2">
      <c r="K574" s="10"/>
      <c r="L574" s="10"/>
      <c r="M574" s="10"/>
      <c r="N574" s="10"/>
      <c r="O574" s="10"/>
    </row>
    <row r="575" spans="11:15" x14ac:dyDescent="0.2">
      <c r="K575" s="10"/>
      <c r="L575" s="10"/>
      <c r="M575" s="10"/>
      <c r="N575" s="10"/>
      <c r="O575" s="10"/>
    </row>
    <row r="576" spans="11:15" x14ac:dyDescent="0.2">
      <c r="K576" s="10"/>
      <c r="L576" s="10"/>
      <c r="M576" s="10"/>
      <c r="N576" s="10"/>
      <c r="O576" s="10"/>
    </row>
    <row r="577" spans="11:15" x14ac:dyDescent="0.2">
      <c r="K577" s="10"/>
      <c r="L577" s="10"/>
      <c r="M577" s="10"/>
      <c r="N577" s="10"/>
      <c r="O577" s="10"/>
    </row>
    <row r="578" spans="11:15" x14ac:dyDescent="0.2">
      <c r="K578" s="10"/>
      <c r="L578" s="10"/>
      <c r="M578" s="10"/>
      <c r="N578" s="10"/>
      <c r="O578" s="10"/>
    </row>
    <row r="579" spans="11:15" x14ac:dyDescent="0.2">
      <c r="K579" s="10"/>
      <c r="L579" s="10"/>
      <c r="M579" s="10"/>
      <c r="N579" s="10"/>
      <c r="O579" s="10"/>
    </row>
    <row r="580" spans="11:15" x14ac:dyDescent="0.2">
      <c r="K580" s="10"/>
      <c r="L580" s="10"/>
      <c r="M580" s="10"/>
      <c r="N580" s="10"/>
      <c r="O580" s="10"/>
    </row>
    <row r="581" spans="11:15" x14ac:dyDescent="0.2">
      <c r="K581" s="10"/>
      <c r="L581" s="10"/>
      <c r="M581" s="10"/>
      <c r="N581" s="10"/>
      <c r="O581" s="10"/>
    </row>
    <row r="582" spans="11:15" x14ac:dyDescent="0.2">
      <c r="K582" s="10"/>
      <c r="L582" s="10"/>
      <c r="M582" s="10"/>
      <c r="N582" s="10"/>
      <c r="O582" s="10"/>
    </row>
    <row r="583" spans="11:15" x14ac:dyDescent="0.2">
      <c r="K583" s="10"/>
      <c r="L583" s="10"/>
      <c r="M583" s="10"/>
      <c r="N583" s="10"/>
      <c r="O583" s="10"/>
    </row>
    <row r="584" spans="11:15" x14ac:dyDescent="0.2">
      <c r="K584" s="10"/>
      <c r="L584" s="10"/>
      <c r="M584" s="10"/>
      <c r="N584" s="10"/>
      <c r="O584" s="10"/>
    </row>
    <row r="585" spans="11:15" x14ac:dyDescent="0.2">
      <c r="K585" s="10"/>
      <c r="L585" s="10"/>
      <c r="M585" s="10"/>
      <c r="N585" s="10"/>
      <c r="O585" s="10"/>
    </row>
    <row r="586" spans="11:15" x14ac:dyDescent="0.2">
      <c r="K586" s="10"/>
      <c r="L586" s="10"/>
      <c r="M586" s="10"/>
      <c r="N586" s="10"/>
      <c r="O586" s="10"/>
    </row>
    <row r="587" spans="11:15" x14ac:dyDescent="0.2">
      <c r="K587" s="10"/>
      <c r="L587" s="10"/>
      <c r="M587" s="10"/>
      <c r="N587" s="10"/>
      <c r="O587" s="10"/>
    </row>
    <row r="588" spans="11:15" x14ac:dyDescent="0.2">
      <c r="K588" s="10"/>
      <c r="L588" s="10"/>
      <c r="M588" s="10"/>
      <c r="N588" s="10"/>
      <c r="O588" s="10"/>
    </row>
    <row r="589" spans="11:15" x14ac:dyDescent="0.2">
      <c r="K589" s="10"/>
      <c r="L589" s="10"/>
      <c r="M589" s="10"/>
      <c r="N589" s="10"/>
      <c r="O589" s="10"/>
    </row>
    <row r="590" spans="11:15" x14ac:dyDescent="0.2">
      <c r="K590" s="10"/>
      <c r="L590" s="10"/>
      <c r="M590" s="10"/>
      <c r="N590" s="10"/>
      <c r="O590" s="10"/>
    </row>
    <row r="591" spans="11:15" x14ac:dyDescent="0.2">
      <c r="K591" s="10"/>
      <c r="L591" s="10"/>
      <c r="M591" s="10"/>
      <c r="N591" s="10"/>
      <c r="O591" s="10"/>
    </row>
    <row r="592" spans="11:15" x14ac:dyDescent="0.2">
      <c r="K592" s="10"/>
      <c r="L592" s="10"/>
      <c r="M592" s="10"/>
      <c r="N592" s="10"/>
      <c r="O592" s="10"/>
    </row>
    <row r="593" spans="11:15" x14ac:dyDescent="0.2">
      <c r="K593" s="10"/>
      <c r="L593" s="10"/>
      <c r="M593" s="10"/>
      <c r="N593" s="10"/>
      <c r="O593" s="10"/>
    </row>
    <row r="594" spans="11:15" x14ac:dyDescent="0.2">
      <c r="K594" s="10"/>
      <c r="L594" s="10"/>
      <c r="M594" s="10"/>
      <c r="N594" s="10"/>
      <c r="O594" s="10"/>
    </row>
    <row r="595" spans="11:15" x14ac:dyDescent="0.2">
      <c r="K595" s="10"/>
      <c r="L595" s="10"/>
      <c r="M595" s="10"/>
      <c r="N595" s="10"/>
      <c r="O595" s="10"/>
    </row>
    <row r="596" spans="11:15" x14ac:dyDescent="0.2">
      <c r="K596" s="10"/>
      <c r="L596" s="10"/>
      <c r="M596" s="10"/>
      <c r="N596" s="10"/>
      <c r="O596" s="10"/>
    </row>
    <row r="597" spans="11:15" x14ac:dyDescent="0.2">
      <c r="K597" s="10"/>
      <c r="L597" s="10"/>
      <c r="M597" s="10"/>
      <c r="N597" s="10"/>
      <c r="O597" s="10"/>
    </row>
    <row r="598" spans="11:15" x14ac:dyDescent="0.2">
      <c r="K598" s="10"/>
      <c r="L598" s="10"/>
      <c r="M598" s="10"/>
      <c r="N598" s="10"/>
      <c r="O598" s="10"/>
    </row>
    <row r="599" spans="11:15" x14ac:dyDescent="0.2">
      <c r="K599" s="10"/>
      <c r="L599" s="10"/>
      <c r="M599" s="10"/>
      <c r="N599" s="10"/>
      <c r="O599" s="10"/>
    </row>
    <row r="600" spans="11:15" x14ac:dyDescent="0.2">
      <c r="K600" s="10"/>
      <c r="L600" s="10"/>
      <c r="M600" s="10"/>
      <c r="N600" s="10"/>
      <c r="O600" s="10"/>
    </row>
    <row r="601" spans="11:15" x14ac:dyDescent="0.2">
      <c r="K601" s="10"/>
      <c r="L601" s="10"/>
      <c r="M601" s="10"/>
      <c r="N601" s="10"/>
      <c r="O601" s="10"/>
    </row>
    <row r="602" spans="11:15" x14ac:dyDescent="0.2">
      <c r="K602" s="10"/>
      <c r="L602" s="10"/>
      <c r="M602" s="10"/>
      <c r="N602" s="10"/>
      <c r="O602" s="10"/>
    </row>
    <row r="603" spans="11:15" x14ac:dyDescent="0.2">
      <c r="K603" s="10"/>
      <c r="L603" s="10"/>
      <c r="M603" s="10"/>
      <c r="N603" s="10"/>
      <c r="O603" s="10"/>
    </row>
    <row r="604" spans="11:15" x14ac:dyDescent="0.2">
      <c r="K604" s="10"/>
      <c r="L604" s="10"/>
      <c r="M604" s="10"/>
      <c r="N604" s="10"/>
      <c r="O604" s="10"/>
    </row>
    <row r="605" spans="11:15" x14ac:dyDescent="0.2">
      <c r="K605" s="10"/>
      <c r="L605" s="10"/>
      <c r="M605" s="10"/>
      <c r="N605" s="10"/>
      <c r="O605" s="10"/>
    </row>
    <row r="606" spans="11:15" x14ac:dyDescent="0.2">
      <c r="K606" s="10"/>
      <c r="L606" s="10"/>
      <c r="M606" s="10"/>
      <c r="N606" s="10"/>
      <c r="O606" s="10"/>
    </row>
    <row r="607" spans="11:15" x14ac:dyDescent="0.2">
      <c r="K607" s="10"/>
      <c r="L607" s="10"/>
      <c r="M607" s="10"/>
      <c r="N607" s="10"/>
      <c r="O607" s="10"/>
    </row>
    <row r="608" spans="11:15" x14ac:dyDescent="0.2">
      <c r="K608" s="10"/>
      <c r="L608" s="10"/>
      <c r="M608" s="10"/>
      <c r="N608" s="10"/>
      <c r="O608" s="10"/>
    </row>
    <row r="609" spans="11:15" x14ac:dyDescent="0.2">
      <c r="K609" s="10"/>
      <c r="L609" s="10"/>
      <c r="M609" s="10"/>
      <c r="N609" s="10"/>
      <c r="O609" s="10"/>
    </row>
    <row r="610" spans="11:15" x14ac:dyDescent="0.2">
      <c r="K610" s="10"/>
      <c r="L610" s="10"/>
      <c r="M610" s="10"/>
      <c r="N610" s="10"/>
      <c r="O610" s="10"/>
    </row>
    <row r="611" spans="11:15" x14ac:dyDescent="0.2">
      <c r="K611" s="10"/>
      <c r="L611" s="10"/>
      <c r="M611" s="10"/>
      <c r="N611" s="10"/>
      <c r="O611" s="10"/>
    </row>
    <row r="612" spans="11:15" x14ac:dyDescent="0.2">
      <c r="K612" s="10"/>
      <c r="L612" s="10"/>
      <c r="M612" s="10"/>
      <c r="N612" s="10"/>
      <c r="O612" s="10"/>
    </row>
    <row r="613" spans="11:15" x14ac:dyDescent="0.2">
      <c r="K613" s="10"/>
      <c r="L613" s="10"/>
      <c r="M613" s="10"/>
      <c r="N613" s="10"/>
      <c r="O613" s="10"/>
    </row>
    <row r="614" spans="11:15" x14ac:dyDescent="0.2">
      <c r="K614" s="10"/>
      <c r="L614" s="10"/>
      <c r="M614" s="10"/>
      <c r="N614" s="10"/>
      <c r="O614" s="10"/>
    </row>
    <row r="615" spans="11:15" x14ac:dyDescent="0.2">
      <c r="K615" s="10"/>
      <c r="L615" s="10"/>
      <c r="M615" s="10"/>
      <c r="N615" s="10"/>
      <c r="O615" s="10"/>
    </row>
    <row r="616" spans="11:15" x14ac:dyDescent="0.2">
      <c r="K616" s="10"/>
      <c r="L616" s="10"/>
      <c r="M616" s="10"/>
      <c r="N616" s="10"/>
      <c r="O616" s="10"/>
    </row>
    <row r="617" spans="11:15" x14ac:dyDescent="0.2">
      <c r="K617" s="10"/>
      <c r="L617" s="10"/>
      <c r="M617" s="10"/>
      <c r="N617" s="10"/>
      <c r="O617" s="10"/>
    </row>
    <row r="618" spans="11:15" x14ac:dyDescent="0.2">
      <c r="K618" s="10"/>
      <c r="L618" s="10"/>
      <c r="M618" s="10"/>
      <c r="N618" s="10"/>
      <c r="O618" s="10"/>
    </row>
    <row r="619" spans="11:15" x14ac:dyDescent="0.2">
      <c r="K619" s="10"/>
      <c r="L619" s="10"/>
      <c r="M619" s="10"/>
      <c r="N619" s="10"/>
      <c r="O619" s="10"/>
    </row>
    <row r="620" spans="11:15" x14ac:dyDescent="0.2">
      <c r="K620" s="10"/>
      <c r="L620" s="10"/>
      <c r="M620" s="10"/>
      <c r="N620" s="10"/>
      <c r="O620" s="10"/>
    </row>
    <row r="621" spans="11:15" x14ac:dyDescent="0.2">
      <c r="K621" s="10"/>
      <c r="L621" s="10"/>
      <c r="M621" s="10"/>
      <c r="N621" s="10"/>
      <c r="O621" s="10"/>
    </row>
    <row r="622" spans="11:15" x14ac:dyDescent="0.2">
      <c r="K622" s="10"/>
      <c r="L622" s="10"/>
      <c r="M622" s="10"/>
      <c r="N622" s="10"/>
      <c r="O622" s="10"/>
    </row>
    <row r="623" spans="11:15" x14ac:dyDescent="0.2">
      <c r="K623" s="10"/>
      <c r="L623" s="10"/>
      <c r="M623" s="10"/>
      <c r="N623" s="10"/>
      <c r="O623" s="10"/>
    </row>
    <row r="624" spans="11:15" x14ac:dyDescent="0.2">
      <c r="K624" s="10"/>
      <c r="L624" s="10"/>
      <c r="M624" s="10"/>
      <c r="N624" s="10"/>
      <c r="O624" s="10"/>
    </row>
    <row r="625" spans="11:15" x14ac:dyDescent="0.2">
      <c r="K625" s="10"/>
      <c r="L625" s="10"/>
      <c r="M625" s="10"/>
      <c r="N625" s="10"/>
      <c r="O625" s="10"/>
    </row>
    <row r="626" spans="11:15" x14ac:dyDescent="0.2">
      <c r="K626" s="10"/>
      <c r="L626" s="10"/>
      <c r="M626" s="10"/>
      <c r="N626" s="10"/>
      <c r="O626" s="10"/>
    </row>
    <row r="627" spans="11:15" x14ac:dyDescent="0.2">
      <c r="K627" s="10"/>
      <c r="L627" s="10"/>
      <c r="M627" s="10"/>
      <c r="N627" s="10"/>
      <c r="O627" s="10"/>
    </row>
    <row r="628" spans="11:15" x14ac:dyDescent="0.2">
      <c r="K628" s="10"/>
      <c r="L628" s="10"/>
      <c r="M628" s="10"/>
      <c r="N628" s="10"/>
      <c r="O628" s="10"/>
    </row>
    <row r="629" spans="11:15" x14ac:dyDescent="0.2">
      <c r="K629" s="10"/>
      <c r="L629" s="10"/>
      <c r="M629" s="10"/>
      <c r="N629" s="10"/>
      <c r="O629" s="10"/>
    </row>
    <row r="630" spans="11:15" x14ac:dyDescent="0.2">
      <c r="K630" s="10"/>
      <c r="L630" s="10"/>
      <c r="M630" s="10"/>
      <c r="N630" s="10"/>
      <c r="O630" s="10"/>
    </row>
    <row r="631" spans="11:15" x14ac:dyDescent="0.2">
      <c r="K631" s="10"/>
      <c r="L631" s="10"/>
      <c r="M631" s="10"/>
      <c r="N631" s="10"/>
      <c r="O631" s="10"/>
    </row>
    <row r="632" spans="11:15" x14ac:dyDescent="0.2">
      <c r="K632" s="10"/>
      <c r="L632" s="10"/>
      <c r="M632" s="10"/>
      <c r="N632" s="10"/>
      <c r="O632" s="10"/>
    </row>
    <row r="633" spans="11:15" x14ac:dyDescent="0.2">
      <c r="K633" s="10"/>
      <c r="L633" s="10"/>
      <c r="M633" s="10"/>
      <c r="N633" s="10"/>
      <c r="O633" s="10"/>
    </row>
    <row r="634" spans="11:15" x14ac:dyDescent="0.2">
      <c r="K634" s="10"/>
      <c r="L634" s="10"/>
      <c r="M634" s="10"/>
      <c r="N634" s="10"/>
      <c r="O634" s="10"/>
    </row>
    <row r="635" spans="11:15" x14ac:dyDescent="0.2">
      <c r="K635" s="10"/>
      <c r="L635" s="10"/>
      <c r="M635" s="10"/>
      <c r="N635" s="10"/>
      <c r="O635" s="10"/>
    </row>
    <row r="636" spans="11:15" x14ac:dyDescent="0.2">
      <c r="K636" s="10"/>
      <c r="L636" s="10"/>
      <c r="M636" s="10"/>
      <c r="N636" s="10"/>
      <c r="O636" s="10"/>
    </row>
    <row r="637" spans="11:15" x14ac:dyDescent="0.2">
      <c r="K637" s="10"/>
      <c r="L637" s="10"/>
      <c r="M637" s="10"/>
      <c r="N637" s="10"/>
      <c r="O637" s="10"/>
    </row>
    <row r="638" spans="11:15" x14ac:dyDescent="0.2">
      <c r="K638" s="10"/>
      <c r="L638" s="10"/>
      <c r="M638" s="10"/>
      <c r="N638" s="10"/>
      <c r="O638" s="10"/>
    </row>
    <row r="639" spans="11:15" x14ac:dyDescent="0.2">
      <c r="K639" s="10"/>
      <c r="L639" s="10"/>
      <c r="M639" s="10"/>
      <c r="N639" s="10"/>
      <c r="O639" s="10"/>
    </row>
    <row r="640" spans="11:15" x14ac:dyDescent="0.2">
      <c r="K640" s="10"/>
      <c r="L640" s="10"/>
      <c r="M640" s="10"/>
      <c r="N640" s="10"/>
      <c r="O640" s="10"/>
    </row>
    <row r="641" spans="11:15" x14ac:dyDescent="0.2">
      <c r="K641" s="10"/>
      <c r="L641" s="10"/>
      <c r="M641" s="10"/>
      <c r="N641" s="10"/>
      <c r="O641" s="10"/>
    </row>
    <row r="642" spans="11:15" x14ac:dyDescent="0.2">
      <c r="K642" s="10"/>
      <c r="L642" s="10"/>
      <c r="M642" s="10"/>
      <c r="N642" s="10"/>
      <c r="O642" s="10"/>
    </row>
    <row r="643" spans="11:15" x14ac:dyDescent="0.2">
      <c r="K643" s="10"/>
      <c r="L643" s="10"/>
      <c r="M643" s="10"/>
      <c r="N643" s="10"/>
      <c r="O643" s="10"/>
    </row>
    <row r="644" spans="11:15" x14ac:dyDescent="0.2">
      <c r="K644" s="10"/>
      <c r="L644" s="10"/>
      <c r="M644" s="10"/>
      <c r="N644" s="10"/>
      <c r="O644" s="10"/>
    </row>
    <row r="645" spans="11:15" x14ac:dyDescent="0.2">
      <c r="K645" s="10"/>
      <c r="L645" s="10"/>
      <c r="M645" s="10"/>
      <c r="N645" s="10"/>
      <c r="O645" s="10"/>
    </row>
    <row r="646" spans="11:15" x14ac:dyDescent="0.2">
      <c r="K646" s="10"/>
      <c r="L646" s="10"/>
      <c r="M646" s="10"/>
      <c r="N646" s="10"/>
      <c r="O646" s="10"/>
    </row>
    <row r="647" spans="11:15" x14ac:dyDescent="0.2">
      <c r="K647" s="10"/>
      <c r="L647" s="10"/>
      <c r="M647" s="10"/>
      <c r="N647" s="10"/>
      <c r="O647" s="10"/>
    </row>
    <row r="648" spans="11:15" x14ac:dyDescent="0.2">
      <c r="K648" s="10"/>
      <c r="L648" s="10"/>
      <c r="M648" s="10"/>
      <c r="N648" s="10"/>
      <c r="O648" s="10"/>
    </row>
    <row r="649" spans="11:15" x14ac:dyDescent="0.2">
      <c r="K649" s="10"/>
      <c r="L649" s="10"/>
      <c r="M649" s="10"/>
      <c r="N649" s="10"/>
      <c r="O649" s="10"/>
    </row>
    <row r="650" spans="11:15" x14ac:dyDescent="0.2">
      <c r="K650" s="10"/>
      <c r="L650" s="10"/>
      <c r="M650" s="10"/>
      <c r="N650" s="10"/>
      <c r="O650" s="10"/>
    </row>
    <row r="651" spans="11:15" x14ac:dyDescent="0.2">
      <c r="K651" s="10"/>
      <c r="L651" s="10"/>
      <c r="M651" s="10"/>
      <c r="N651" s="10"/>
      <c r="O651" s="10"/>
    </row>
    <row r="652" spans="11:15" x14ac:dyDescent="0.2">
      <c r="K652" s="10"/>
      <c r="L652" s="10"/>
      <c r="M652" s="10"/>
      <c r="N652" s="10"/>
      <c r="O652" s="10"/>
    </row>
    <row r="653" spans="11:15" x14ac:dyDescent="0.2">
      <c r="K653" s="10"/>
      <c r="L653" s="10"/>
      <c r="M653" s="10"/>
      <c r="N653" s="10"/>
      <c r="O653" s="10"/>
    </row>
    <row r="654" spans="11:15" x14ac:dyDescent="0.2">
      <c r="K654" s="10"/>
      <c r="L654" s="10"/>
      <c r="M654" s="10"/>
      <c r="N654" s="10"/>
      <c r="O654" s="10"/>
    </row>
    <row r="655" spans="11:15" x14ac:dyDescent="0.2">
      <c r="K655" s="10"/>
      <c r="L655" s="10"/>
      <c r="M655" s="10"/>
      <c r="N655" s="10"/>
      <c r="O655" s="10"/>
    </row>
    <row r="656" spans="11:15" x14ac:dyDescent="0.2">
      <c r="K656" s="10"/>
      <c r="L656" s="10"/>
      <c r="M656" s="10"/>
      <c r="N656" s="10"/>
      <c r="O656" s="10"/>
    </row>
    <row r="657" spans="11:15" x14ac:dyDescent="0.2">
      <c r="K657" s="10"/>
      <c r="L657" s="10"/>
      <c r="M657" s="10"/>
      <c r="N657" s="10"/>
      <c r="O657" s="10"/>
    </row>
    <row r="658" spans="11:15" x14ac:dyDescent="0.2">
      <c r="K658" s="10"/>
      <c r="L658" s="10"/>
      <c r="M658" s="10"/>
      <c r="N658" s="10"/>
      <c r="O658" s="10"/>
    </row>
    <row r="659" spans="11:15" x14ac:dyDescent="0.2">
      <c r="K659" s="10"/>
      <c r="L659" s="10"/>
      <c r="M659" s="10"/>
      <c r="N659" s="10"/>
      <c r="O659" s="10"/>
    </row>
    <row r="660" spans="11:15" x14ac:dyDescent="0.2">
      <c r="K660" s="10"/>
      <c r="L660" s="10"/>
      <c r="M660" s="10"/>
      <c r="N660" s="10"/>
      <c r="O660" s="10"/>
    </row>
    <row r="661" spans="11:15" x14ac:dyDescent="0.2">
      <c r="K661" s="10"/>
      <c r="L661" s="10"/>
      <c r="M661" s="10"/>
      <c r="N661" s="10"/>
      <c r="O661" s="10"/>
    </row>
    <row r="662" spans="11:15" x14ac:dyDescent="0.2">
      <c r="K662" s="10"/>
      <c r="L662" s="10"/>
      <c r="M662" s="10"/>
      <c r="N662" s="10"/>
      <c r="O662" s="10"/>
    </row>
    <row r="663" spans="11:15" x14ac:dyDescent="0.2">
      <c r="K663" s="10"/>
      <c r="L663" s="10"/>
      <c r="M663" s="10"/>
      <c r="N663" s="10"/>
      <c r="O663" s="10"/>
    </row>
    <row r="664" spans="11:15" x14ac:dyDescent="0.2">
      <c r="K664" s="10"/>
      <c r="L664" s="10"/>
      <c r="M664" s="10"/>
      <c r="N664" s="10"/>
      <c r="O664" s="10"/>
    </row>
    <row r="665" spans="11:15" x14ac:dyDescent="0.2">
      <c r="K665" s="10"/>
      <c r="L665" s="10"/>
      <c r="M665" s="10"/>
      <c r="N665" s="10"/>
      <c r="O665" s="10"/>
    </row>
    <row r="666" spans="11:15" x14ac:dyDescent="0.2">
      <c r="K666" s="10"/>
      <c r="L666" s="10"/>
      <c r="M666" s="10"/>
      <c r="N666" s="10"/>
      <c r="O666" s="10"/>
    </row>
    <row r="667" spans="11:15" x14ac:dyDescent="0.2">
      <c r="K667" s="10"/>
      <c r="L667" s="10"/>
      <c r="M667" s="10"/>
      <c r="N667" s="10"/>
      <c r="O667" s="10"/>
    </row>
    <row r="668" spans="11:15" x14ac:dyDescent="0.2">
      <c r="K668" s="10"/>
      <c r="L668" s="10"/>
      <c r="M668" s="10"/>
      <c r="N668" s="10"/>
      <c r="O668" s="10"/>
    </row>
    <row r="669" spans="11:15" x14ac:dyDescent="0.2">
      <c r="K669" s="10"/>
      <c r="L669" s="10"/>
      <c r="M669" s="10"/>
      <c r="N669" s="10"/>
      <c r="O669" s="10"/>
    </row>
    <row r="670" spans="11:15" x14ac:dyDescent="0.2">
      <c r="K670" s="10"/>
      <c r="L670" s="10"/>
      <c r="M670" s="10"/>
      <c r="N670" s="10"/>
      <c r="O670" s="10"/>
    </row>
    <row r="671" spans="11:15" x14ac:dyDescent="0.2">
      <c r="K671" s="10"/>
      <c r="L671" s="10"/>
      <c r="M671" s="10"/>
      <c r="N671" s="10"/>
      <c r="O671" s="10"/>
    </row>
    <row r="672" spans="11:15" x14ac:dyDescent="0.2">
      <c r="K672" s="10"/>
      <c r="L672" s="10"/>
      <c r="M672" s="10"/>
      <c r="N672" s="10"/>
      <c r="O672" s="10"/>
    </row>
    <row r="673" spans="11:15" x14ac:dyDescent="0.2">
      <c r="K673" s="10"/>
      <c r="L673" s="10"/>
      <c r="M673" s="10"/>
      <c r="N673" s="10"/>
      <c r="O673" s="10"/>
    </row>
    <row r="674" spans="11:15" x14ac:dyDescent="0.2">
      <c r="K674" s="10"/>
      <c r="L674" s="10"/>
      <c r="M674" s="10"/>
      <c r="N674" s="10"/>
      <c r="O674" s="10"/>
    </row>
    <row r="675" spans="11:15" x14ac:dyDescent="0.2">
      <c r="K675" s="10"/>
      <c r="L675" s="10"/>
      <c r="M675" s="10"/>
      <c r="N675" s="10"/>
      <c r="O675" s="10"/>
    </row>
    <row r="676" spans="11:15" x14ac:dyDescent="0.2">
      <c r="K676" s="10"/>
      <c r="L676" s="10"/>
      <c r="M676" s="10"/>
      <c r="N676" s="10"/>
      <c r="O676" s="10"/>
    </row>
    <row r="677" spans="11:15" x14ac:dyDescent="0.2">
      <c r="K677" s="10"/>
      <c r="L677" s="10"/>
      <c r="M677" s="10"/>
      <c r="N677" s="10"/>
      <c r="O677" s="10"/>
    </row>
    <row r="678" spans="11:15" x14ac:dyDescent="0.2">
      <c r="K678" s="10"/>
      <c r="L678" s="10"/>
      <c r="M678" s="10"/>
      <c r="N678" s="10"/>
      <c r="O678" s="10"/>
    </row>
    <row r="679" spans="11:15" x14ac:dyDescent="0.2">
      <c r="K679" s="10"/>
      <c r="L679" s="10"/>
      <c r="M679" s="10"/>
      <c r="N679" s="10"/>
      <c r="O679" s="10"/>
    </row>
    <row r="680" spans="11:15" x14ac:dyDescent="0.2">
      <c r="K680" s="10"/>
      <c r="L680" s="10"/>
      <c r="M680" s="10"/>
      <c r="N680" s="10"/>
      <c r="O680" s="10"/>
    </row>
    <row r="681" spans="11:15" x14ac:dyDescent="0.2">
      <c r="K681" s="10"/>
      <c r="L681" s="10"/>
      <c r="M681" s="10"/>
      <c r="N681" s="10"/>
      <c r="O681" s="10"/>
    </row>
    <row r="682" spans="11:15" x14ac:dyDescent="0.2">
      <c r="K682" s="10"/>
      <c r="L682" s="10"/>
      <c r="M682" s="10"/>
      <c r="N682" s="10"/>
      <c r="O682" s="10"/>
    </row>
    <row r="683" spans="11:15" x14ac:dyDescent="0.2">
      <c r="K683" s="10"/>
      <c r="L683" s="10"/>
      <c r="M683" s="10"/>
      <c r="N683" s="10"/>
      <c r="O683" s="10"/>
    </row>
    <row r="684" spans="11:15" x14ac:dyDescent="0.2">
      <c r="K684" s="10"/>
      <c r="L684" s="10"/>
      <c r="M684" s="10"/>
      <c r="N684" s="10"/>
      <c r="O684" s="10"/>
    </row>
    <row r="685" spans="11:15" x14ac:dyDescent="0.2">
      <c r="K685" s="10"/>
      <c r="L685" s="10"/>
      <c r="M685" s="10"/>
      <c r="N685" s="10"/>
      <c r="O685" s="10"/>
    </row>
    <row r="686" spans="11:15" x14ac:dyDescent="0.2">
      <c r="K686" s="10"/>
      <c r="L686" s="10"/>
      <c r="M686" s="10"/>
      <c r="N686" s="10"/>
      <c r="O686" s="10"/>
    </row>
    <row r="687" spans="11:15" x14ac:dyDescent="0.2">
      <c r="K687" s="10"/>
      <c r="L687" s="10"/>
      <c r="M687" s="10"/>
      <c r="N687" s="10"/>
      <c r="O687" s="10"/>
    </row>
    <row r="688" spans="11:15" x14ac:dyDescent="0.2">
      <c r="K688" s="10"/>
      <c r="L688" s="10"/>
      <c r="M688" s="10"/>
      <c r="N688" s="10"/>
      <c r="O688" s="10"/>
    </row>
    <row r="689" spans="11:15" x14ac:dyDescent="0.2">
      <c r="K689" s="10"/>
      <c r="L689" s="10"/>
      <c r="M689" s="10"/>
      <c r="N689" s="10"/>
      <c r="O689" s="10"/>
    </row>
    <row r="690" spans="11:15" x14ac:dyDescent="0.2">
      <c r="K690" s="10"/>
      <c r="L690" s="10"/>
      <c r="M690" s="10"/>
      <c r="N690" s="10"/>
      <c r="O690" s="10"/>
    </row>
    <row r="691" spans="11:15" x14ac:dyDescent="0.2">
      <c r="K691" s="10"/>
      <c r="L691" s="10"/>
      <c r="M691" s="10"/>
      <c r="N691" s="10"/>
      <c r="O691" s="10"/>
    </row>
    <row r="692" spans="11:15" x14ac:dyDescent="0.2">
      <c r="K692" s="10"/>
      <c r="L692" s="10"/>
      <c r="M692" s="10"/>
      <c r="N692" s="10"/>
      <c r="O692" s="10"/>
    </row>
    <row r="693" spans="11:15" x14ac:dyDescent="0.2">
      <c r="K693" s="10"/>
      <c r="L693" s="10"/>
      <c r="M693" s="10"/>
      <c r="N693" s="10"/>
      <c r="O693" s="10"/>
    </row>
    <row r="694" spans="11:15" x14ac:dyDescent="0.2">
      <c r="K694" s="10"/>
      <c r="L694" s="10"/>
      <c r="M694" s="10"/>
      <c r="N694" s="10"/>
      <c r="O694" s="10"/>
    </row>
    <row r="695" spans="11:15" x14ac:dyDescent="0.2">
      <c r="K695" s="10"/>
      <c r="L695" s="10"/>
      <c r="M695" s="10"/>
      <c r="N695" s="10"/>
      <c r="O695" s="10"/>
    </row>
    <row r="696" spans="11:15" x14ac:dyDescent="0.2">
      <c r="K696" s="10"/>
      <c r="L696" s="10"/>
      <c r="M696" s="10"/>
      <c r="N696" s="10"/>
      <c r="O696" s="10"/>
    </row>
    <row r="697" spans="11:15" x14ac:dyDescent="0.2">
      <c r="K697" s="10"/>
      <c r="L697" s="10"/>
      <c r="M697" s="10"/>
      <c r="N697" s="10"/>
      <c r="O697" s="10"/>
    </row>
    <row r="698" spans="11:15" x14ac:dyDescent="0.2">
      <c r="K698" s="10"/>
      <c r="L698" s="10"/>
      <c r="M698" s="10"/>
      <c r="N698" s="10"/>
      <c r="O698" s="10"/>
    </row>
    <row r="699" spans="11:15" x14ac:dyDescent="0.2">
      <c r="K699" s="10"/>
      <c r="L699" s="10"/>
      <c r="M699" s="10"/>
      <c r="N699" s="10"/>
      <c r="O699" s="10"/>
    </row>
    <row r="700" spans="11:15" x14ac:dyDescent="0.2">
      <c r="K700" s="10"/>
      <c r="L700" s="10"/>
      <c r="M700" s="10"/>
      <c r="N700" s="10"/>
      <c r="O700" s="10"/>
    </row>
    <row r="701" spans="11:15" x14ac:dyDescent="0.2">
      <c r="K701" s="10"/>
      <c r="L701" s="10"/>
      <c r="M701" s="10"/>
      <c r="N701" s="10"/>
      <c r="O701" s="10"/>
    </row>
    <row r="702" spans="11:15" x14ac:dyDescent="0.2">
      <c r="K702" s="10"/>
      <c r="L702" s="10"/>
      <c r="M702" s="10"/>
      <c r="N702" s="10"/>
      <c r="O702" s="10"/>
    </row>
    <row r="703" spans="11:15" x14ac:dyDescent="0.2">
      <c r="K703" s="10"/>
      <c r="L703" s="10"/>
      <c r="M703" s="10"/>
      <c r="N703" s="10"/>
      <c r="O703" s="10"/>
    </row>
    <row r="704" spans="11:15" x14ac:dyDescent="0.2">
      <c r="K704" s="10"/>
      <c r="L704" s="10"/>
      <c r="M704" s="10"/>
      <c r="N704" s="10"/>
      <c r="O704" s="10"/>
    </row>
    <row r="705" spans="11:15" x14ac:dyDescent="0.2">
      <c r="K705" s="10"/>
      <c r="L705" s="10"/>
      <c r="M705" s="10"/>
      <c r="N705" s="10"/>
      <c r="O705" s="10"/>
    </row>
    <row r="706" spans="11:15" x14ac:dyDescent="0.2">
      <c r="K706" s="10"/>
      <c r="L706" s="10"/>
      <c r="M706" s="10"/>
      <c r="N706" s="10"/>
      <c r="O706" s="10"/>
    </row>
    <row r="707" spans="11:15" x14ac:dyDescent="0.2">
      <c r="K707" s="10"/>
      <c r="L707" s="10"/>
      <c r="M707" s="10"/>
      <c r="N707" s="10"/>
      <c r="O707" s="10"/>
    </row>
    <row r="708" spans="11:15" x14ac:dyDescent="0.2">
      <c r="K708" s="10"/>
      <c r="L708" s="10"/>
      <c r="M708" s="10"/>
      <c r="N708" s="10"/>
      <c r="O708" s="10"/>
    </row>
    <row r="709" spans="11:15" x14ac:dyDescent="0.2">
      <c r="K709" s="10"/>
      <c r="L709" s="10"/>
      <c r="M709" s="10"/>
      <c r="N709" s="10"/>
      <c r="O709" s="10"/>
    </row>
    <row r="710" spans="11:15" x14ac:dyDescent="0.2">
      <c r="K710" s="10"/>
      <c r="L710" s="10"/>
      <c r="M710" s="10"/>
      <c r="N710" s="10"/>
      <c r="O710" s="10"/>
    </row>
    <row r="711" spans="11:15" x14ac:dyDescent="0.2">
      <c r="K711" s="10"/>
      <c r="L711" s="10"/>
      <c r="M711" s="10"/>
      <c r="N711" s="10"/>
      <c r="O711" s="10"/>
    </row>
    <row r="712" spans="11:15" x14ac:dyDescent="0.2">
      <c r="K712" s="10"/>
      <c r="L712" s="10"/>
      <c r="M712" s="10"/>
      <c r="N712" s="10"/>
      <c r="O712" s="10"/>
    </row>
    <row r="713" spans="11:15" x14ac:dyDescent="0.2">
      <c r="K713" s="10"/>
      <c r="L713" s="10"/>
      <c r="M713" s="10"/>
      <c r="N713" s="10"/>
      <c r="O713" s="10"/>
    </row>
    <row r="714" spans="11:15" x14ac:dyDescent="0.2">
      <c r="K714" s="10"/>
      <c r="L714" s="10"/>
      <c r="M714" s="10"/>
      <c r="N714" s="10"/>
      <c r="O714" s="10"/>
    </row>
    <row r="715" spans="11:15" x14ac:dyDescent="0.2">
      <c r="K715" s="10"/>
      <c r="L715" s="10"/>
      <c r="M715" s="10"/>
      <c r="N715" s="10"/>
      <c r="O715" s="10"/>
    </row>
    <row r="716" spans="11:15" x14ac:dyDescent="0.2">
      <c r="K716" s="10"/>
      <c r="L716" s="10"/>
      <c r="M716" s="10"/>
      <c r="N716" s="10"/>
      <c r="O716" s="10"/>
    </row>
    <row r="717" spans="11:15" x14ac:dyDescent="0.2">
      <c r="K717" s="10"/>
      <c r="L717" s="10"/>
      <c r="M717" s="10"/>
      <c r="N717" s="10"/>
      <c r="O717" s="10"/>
    </row>
    <row r="718" spans="11:15" x14ac:dyDescent="0.2">
      <c r="K718" s="10"/>
      <c r="L718" s="10"/>
      <c r="M718" s="10"/>
      <c r="N718" s="10"/>
      <c r="O718" s="10"/>
    </row>
    <row r="719" spans="11:15" x14ac:dyDescent="0.2">
      <c r="K719" s="10"/>
      <c r="L719" s="10"/>
      <c r="M719" s="10"/>
      <c r="N719" s="10"/>
      <c r="O719" s="10"/>
    </row>
    <row r="720" spans="11:15" x14ac:dyDescent="0.2">
      <c r="K720" s="10"/>
      <c r="L720" s="10"/>
      <c r="M720" s="10"/>
      <c r="N720" s="10"/>
      <c r="O720" s="10"/>
    </row>
    <row r="721" spans="11:15" x14ac:dyDescent="0.2">
      <c r="K721" s="10"/>
      <c r="L721" s="10"/>
      <c r="M721" s="10"/>
      <c r="N721" s="10"/>
      <c r="O721" s="10"/>
    </row>
    <row r="722" spans="11:15" x14ac:dyDescent="0.2">
      <c r="K722" s="10"/>
      <c r="L722" s="10"/>
      <c r="M722" s="10"/>
      <c r="N722" s="10"/>
      <c r="O722" s="10"/>
    </row>
    <row r="723" spans="11:15" x14ac:dyDescent="0.2">
      <c r="K723" s="10"/>
      <c r="L723" s="10"/>
      <c r="M723" s="10"/>
      <c r="N723" s="10"/>
      <c r="O723" s="10"/>
    </row>
    <row r="724" spans="11:15" x14ac:dyDescent="0.2">
      <c r="K724" s="10"/>
      <c r="L724" s="10"/>
      <c r="M724" s="10"/>
      <c r="N724" s="10"/>
      <c r="O724" s="10"/>
    </row>
    <row r="725" spans="11:15" x14ac:dyDescent="0.2">
      <c r="K725" s="10"/>
      <c r="L725" s="10"/>
      <c r="M725" s="10"/>
      <c r="N725" s="10"/>
      <c r="O725" s="10"/>
    </row>
    <row r="726" spans="11:15" x14ac:dyDescent="0.2">
      <c r="K726" s="10"/>
      <c r="L726" s="10"/>
      <c r="M726" s="10"/>
      <c r="N726" s="10"/>
      <c r="O726" s="10"/>
    </row>
    <row r="727" spans="11:15" x14ac:dyDescent="0.2">
      <c r="K727" s="10"/>
      <c r="L727" s="10"/>
      <c r="M727" s="10"/>
      <c r="N727" s="10"/>
      <c r="O727" s="10"/>
    </row>
    <row r="728" spans="11:15" x14ac:dyDescent="0.2">
      <c r="K728" s="10"/>
      <c r="L728" s="10"/>
      <c r="M728" s="10"/>
      <c r="N728" s="10"/>
      <c r="O728" s="10"/>
    </row>
    <row r="729" spans="11:15" x14ac:dyDescent="0.2">
      <c r="K729" s="10"/>
      <c r="L729" s="10"/>
      <c r="M729" s="10"/>
      <c r="N729" s="10"/>
      <c r="O729" s="10"/>
    </row>
    <row r="730" spans="11:15" x14ac:dyDescent="0.2">
      <c r="K730" s="10"/>
      <c r="L730" s="10"/>
      <c r="M730" s="10"/>
      <c r="N730" s="10"/>
      <c r="O730" s="10"/>
    </row>
    <row r="731" spans="11:15" x14ac:dyDescent="0.2">
      <c r="K731" s="10"/>
      <c r="L731" s="10"/>
      <c r="M731" s="10"/>
      <c r="N731" s="10"/>
      <c r="O731" s="10"/>
    </row>
    <row r="732" spans="11:15" x14ac:dyDescent="0.2">
      <c r="K732" s="10"/>
      <c r="L732" s="10"/>
      <c r="M732" s="10"/>
      <c r="N732" s="10"/>
      <c r="O732" s="10"/>
    </row>
  </sheetData>
  <mergeCells count="118">
    <mergeCell ref="A25:C25"/>
    <mergeCell ref="I25:J25"/>
    <mergeCell ref="A35:E35"/>
    <mergeCell ref="I35:J35"/>
    <mergeCell ref="A36:E36"/>
    <mergeCell ref="I36:J36"/>
    <mergeCell ref="A37:E37"/>
    <mergeCell ref="I37:J37"/>
    <mergeCell ref="E27:J27"/>
    <mergeCell ref="A29:G29"/>
    <mergeCell ref="A31:J31"/>
    <mergeCell ref="I32:J32"/>
    <mergeCell ref="A33:E33"/>
    <mergeCell ref="I33:J33"/>
    <mergeCell ref="A1:J1"/>
    <mergeCell ref="A3:J3"/>
    <mergeCell ref="A6:J6"/>
    <mergeCell ref="B7:J7"/>
    <mergeCell ref="B8:J8"/>
    <mergeCell ref="B9:J9"/>
    <mergeCell ref="A23:C23"/>
    <mergeCell ref="I23:J23"/>
    <mergeCell ref="A24:C24"/>
    <mergeCell ref="I24:J24"/>
    <mergeCell ref="A20:C20"/>
    <mergeCell ref="I20:J20"/>
    <mergeCell ref="A21:C21"/>
    <mergeCell ref="I21:J21"/>
    <mergeCell ref="A22:C22"/>
    <mergeCell ref="I22:J22"/>
    <mergeCell ref="B10:J10"/>
    <mergeCell ref="G13:J13"/>
    <mergeCell ref="A15:J15"/>
    <mergeCell ref="A17:C17"/>
    <mergeCell ref="I17:J17"/>
    <mergeCell ref="A19:C19"/>
    <mergeCell ref="I19:J19"/>
    <mergeCell ref="G42:J42"/>
    <mergeCell ref="A43:E43"/>
    <mergeCell ref="A45:J45"/>
    <mergeCell ref="A48:E48"/>
    <mergeCell ref="A50:E50"/>
    <mergeCell ref="I50:J50"/>
    <mergeCell ref="A38:E38"/>
    <mergeCell ref="I38:J38"/>
    <mergeCell ref="A39:E39"/>
    <mergeCell ref="I39:J39"/>
    <mergeCell ref="A40:E40"/>
    <mergeCell ref="I40:J40"/>
    <mergeCell ref="B55:J55"/>
    <mergeCell ref="A57:J57"/>
    <mergeCell ref="A51:E51"/>
    <mergeCell ref="I51:J51"/>
    <mergeCell ref="A52:E52"/>
    <mergeCell ref="I52:J52"/>
    <mergeCell ref="A53:E53"/>
    <mergeCell ref="I53:J53"/>
    <mergeCell ref="A59:E59"/>
    <mergeCell ref="A61:E61"/>
    <mergeCell ref="I61:J61"/>
    <mergeCell ref="A62:E62"/>
    <mergeCell ref="I62:J62"/>
    <mergeCell ref="A63:E63"/>
    <mergeCell ref="I63:J63"/>
    <mergeCell ref="B65:J65"/>
    <mergeCell ref="A67:E67"/>
    <mergeCell ref="A69:E69"/>
    <mergeCell ref="I69:J69"/>
    <mergeCell ref="A70:E70"/>
    <mergeCell ref="I70:J70"/>
    <mergeCell ref="A77:E77"/>
    <mergeCell ref="A79:E79"/>
    <mergeCell ref="I79:J79"/>
    <mergeCell ref="A80:E80"/>
    <mergeCell ref="I80:J80"/>
    <mergeCell ref="A81:E81"/>
    <mergeCell ref="I81:J81"/>
    <mergeCell ref="A75:G75"/>
    <mergeCell ref="I75:J75"/>
    <mergeCell ref="A71:E71"/>
    <mergeCell ref="I71:J71"/>
    <mergeCell ref="B73:J73"/>
    <mergeCell ref="I94:J94"/>
    <mergeCell ref="A95:J95"/>
    <mergeCell ref="A96:G96"/>
    <mergeCell ref="I96:J96"/>
    <mergeCell ref="A98:J98"/>
    <mergeCell ref="A99:J99"/>
    <mergeCell ref="A83:J83"/>
    <mergeCell ref="A86:J86"/>
    <mergeCell ref="A89:C89"/>
    <mergeCell ref="A91:J91"/>
    <mergeCell ref="A92:J92"/>
    <mergeCell ref="A100:J100"/>
    <mergeCell ref="A102:H102"/>
    <mergeCell ref="I102:J102"/>
    <mergeCell ref="H113:J113"/>
    <mergeCell ref="H116:J116"/>
    <mergeCell ref="H117:J117"/>
    <mergeCell ref="A119:C119"/>
    <mergeCell ref="D119:H119"/>
    <mergeCell ref="I119:J119"/>
    <mergeCell ref="A104:J104"/>
    <mergeCell ref="A105:J105"/>
    <mergeCell ref="A106:J106"/>
    <mergeCell ref="A107:J107"/>
    <mergeCell ref="A109:J109"/>
    <mergeCell ref="H111:I111"/>
    <mergeCell ref="D123:H123"/>
    <mergeCell ref="I123:J123"/>
    <mergeCell ref="D124:H124"/>
    <mergeCell ref="I124:J124"/>
    <mergeCell ref="D120:H120"/>
    <mergeCell ref="I120:J120"/>
    <mergeCell ref="D121:H121"/>
    <mergeCell ref="I121:J121"/>
    <mergeCell ref="D122:H122"/>
    <mergeCell ref="I122:J122"/>
  </mergeCells>
  <pageMargins left="0.47244094488188981" right="0.19685039370078741" top="0.51181102362204722" bottom="0.39370078740157483" header="0.31496062992125984" footer="0.27559055118110237"/>
  <pageSetup paperSize="9" scale="83" fitToHeight="0" orientation="portrait" r:id="rId1"/>
  <headerFooter alignWithMargins="0"/>
  <rowBreaks count="1" manualBreakCount="1">
    <brk id="56"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672" t="s">
        <v>287</v>
      </c>
      <c r="B7" s="672"/>
      <c r="C7" s="672"/>
      <c r="D7" s="672"/>
      <c r="E7" s="672"/>
      <c r="F7" s="672"/>
      <c r="G7" s="672"/>
      <c r="H7" s="672"/>
    </row>
    <row r="8" spans="1:8" x14ac:dyDescent="0.2">
      <c r="A8" s="673" t="s">
        <v>288</v>
      </c>
      <c r="B8" s="673"/>
      <c r="C8" s="673"/>
      <c r="D8" s="673"/>
      <c r="E8" s="673"/>
      <c r="F8" s="673"/>
      <c r="G8" s="673"/>
      <c r="H8" s="673"/>
    </row>
    <row r="9" spans="1:8" x14ac:dyDescent="0.2">
      <c r="A9" s="382"/>
      <c r="B9" s="382"/>
      <c r="C9" s="382"/>
      <c r="D9" s="382"/>
      <c r="E9" s="382"/>
      <c r="F9" s="382"/>
      <c r="G9" s="382"/>
      <c r="H9" s="382"/>
    </row>
    <row r="10" spans="1:8" x14ac:dyDescent="0.2">
      <c r="A10" s="382"/>
      <c r="B10" s="382"/>
      <c r="C10" s="382"/>
      <c r="D10" s="382"/>
      <c r="E10" s="382"/>
      <c r="F10" s="382"/>
      <c r="G10" s="382"/>
      <c r="H10" s="382"/>
    </row>
    <row r="12" spans="1:8" ht="31.5" customHeight="1" x14ac:dyDescent="0.2">
      <c r="A12" s="671" t="s">
        <v>289</v>
      </c>
      <c r="B12" s="671"/>
      <c r="C12" s="671"/>
      <c r="D12" s="671"/>
      <c r="E12" s="671"/>
      <c r="F12" s="671"/>
      <c r="G12" s="671"/>
      <c r="H12" s="671"/>
    </row>
    <row r="13" spans="1:8" ht="9.9499999999999993" customHeight="1" x14ac:dyDescent="0.2"/>
    <row r="14" spans="1:8" ht="45" customHeight="1" x14ac:dyDescent="0.2">
      <c r="A14" s="671" t="s">
        <v>290</v>
      </c>
      <c r="B14" s="671"/>
      <c r="C14" s="671"/>
      <c r="D14" s="671"/>
      <c r="E14" s="671"/>
      <c r="F14" s="671"/>
      <c r="G14" s="671"/>
      <c r="H14" s="671"/>
    </row>
    <row r="15" spans="1:8" ht="9.9499999999999993" customHeight="1" x14ac:dyDescent="0.2"/>
    <row r="16" spans="1:8" ht="68.25" customHeight="1" x14ac:dyDescent="0.2">
      <c r="A16" s="671" t="s">
        <v>291</v>
      </c>
      <c r="B16" s="671"/>
      <c r="C16" s="671"/>
      <c r="D16" s="671"/>
      <c r="E16" s="671"/>
      <c r="F16" s="671"/>
      <c r="G16" s="671"/>
      <c r="H16" s="671"/>
    </row>
    <row r="17" spans="1:8" ht="9.9499999999999993" customHeight="1" x14ac:dyDescent="0.2"/>
    <row r="18" spans="1:8" ht="47.25" customHeight="1" x14ac:dyDescent="0.2">
      <c r="A18" s="671" t="s">
        <v>292</v>
      </c>
      <c r="B18" s="671"/>
      <c r="C18" s="671"/>
      <c r="D18" s="671"/>
      <c r="E18" s="671"/>
      <c r="F18" s="671"/>
      <c r="G18" s="671"/>
      <c r="H18" s="671"/>
    </row>
    <row r="19" spans="1:8" ht="9.9499999999999993" customHeight="1" x14ac:dyDescent="0.2"/>
    <row r="20" spans="1:8" x14ac:dyDescent="0.2">
      <c r="A20" s="670" t="s">
        <v>293</v>
      </c>
      <c r="B20" s="670"/>
      <c r="C20" s="670"/>
      <c r="D20" s="670"/>
      <c r="E20" s="670"/>
      <c r="F20" s="670"/>
      <c r="G20" s="670"/>
      <c r="H20" s="670"/>
    </row>
    <row r="21" spans="1:8" ht="5.0999999999999996" customHeight="1" x14ac:dyDescent="0.2"/>
    <row r="22" spans="1:8" ht="42" customHeight="1" x14ac:dyDescent="0.2">
      <c r="A22" s="671" t="s">
        <v>294</v>
      </c>
      <c r="B22" s="671"/>
      <c r="C22" s="671"/>
      <c r="D22" s="671"/>
      <c r="E22" s="671"/>
      <c r="F22" s="671"/>
      <c r="G22" s="671"/>
      <c r="H22" s="671"/>
    </row>
    <row r="23" spans="1:8" ht="5.0999999999999996" customHeight="1" x14ac:dyDescent="0.2"/>
    <row r="24" spans="1:8" ht="30.75" customHeight="1" x14ac:dyDescent="0.2">
      <c r="A24" s="671" t="s">
        <v>295</v>
      </c>
      <c r="B24" s="671"/>
      <c r="C24" s="671"/>
      <c r="D24" s="671"/>
      <c r="E24" s="671"/>
      <c r="F24" s="671"/>
      <c r="G24" s="671"/>
      <c r="H24" s="671"/>
    </row>
    <row r="25" spans="1:8" ht="20.100000000000001" customHeight="1" x14ac:dyDescent="0.2"/>
    <row r="26" spans="1:8" ht="45" customHeight="1" x14ac:dyDescent="0.2">
      <c r="A26" s="671" t="s">
        <v>296</v>
      </c>
      <c r="B26" s="671"/>
      <c r="C26" s="671"/>
      <c r="D26" s="671"/>
      <c r="E26" s="671"/>
      <c r="F26" s="671"/>
      <c r="G26" s="671"/>
      <c r="H26" s="671"/>
    </row>
    <row r="29" spans="1:8" ht="14.25" x14ac:dyDescent="0.2">
      <c r="A29" s="618" t="str">
        <f ca="1">+Merkblatt!A61</f>
        <v>, 05.12.2024</v>
      </c>
      <c r="B29" s="618"/>
      <c r="C29" s="618"/>
      <c r="E29" s="619" t="str">
        <f>SUBSTITUTE(GS_VORNAME &amp; " " &amp; GS_NAME,"&lt;", "")</f>
        <v xml:space="preserve"> </v>
      </c>
      <c r="F29" s="619"/>
      <c r="G29" s="619"/>
      <c r="H29" s="619"/>
    </row>
    <row r="30" spans="1:8" ht="5.0999999999999996" customHeight="1" x14ac:dyDescent="0.2"/>
    <row r="31" spans="1:8" ht="16.5" x14ac:dyDescent="0.3">
      <c r="A31" s="383" t="s">
        <v>297</v>
      </c>
      <c r="B31" s="384"/>
      <c r="C31" s="384"/>
      <c r="E31" s="383" t="s">
        <v>298</v>
      </c>
      <c r="F31" s="384"/>
      <c r="G31" s="384"/>
      <c r="H31" s="384"/>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672" t="s">
        <v>287</v>
      </c>
      <c r="B7" s="672"/>
      <c r="C7" s="672"/>
      <c r="D7" s="672"/>
      <c r="E7" s="672"/>
      <c r="F7" s="672"/>
      <c r="G7" s="672"/>
      <c r="H7" s="672"/>
    </row>
    <row r="8" spans="1:8" x14ac:dyDescent="0.2">
      <c r="A8" s="673" t="s">
        <v>288</v>
      </c>
      <c r="B8" s="673"/>
      <c r="C8" s="673"/>
      <c r="D8" s="673"/>
      <c r="E8" s="673"/>
      <c r="F8" s="673"/>
      <c r="G8" s="673"/>
      <c r="H8" s="673"/>
    </row>
    <row r="9" spans="1:8" x14ac:dyDescent="0.2">
      <c r="A9" s="382"/>
      <c r="B9" s="382"/>
      <c r="C9" s="382"/>
      <c r="D9" s="382"/>
      <c r="E9" s="382"/>
      <c r="F9" s="382"/>
      <c r="G9" s="382"/>
      <c r="H9" s="382"/>
    </row>
    <row r="10" spans="1:8" x14ac:dyDescent="0.2">
      <c r="A10" s="382"/>
      <c r="B10" s="382"/>
      <c r="C10" s="382"/>
      <c r="D10" s="382"/>
      <c r="E10" s="382"/>
      <c r="F10" s="382"/>
      <c r="G10" s="382"/>
      <c r="H10" s="382"/>
    </row>
    <row r="12" spans="1:8" ht="31.5" customHeight="1" x14ac:dyDescent="0.2">
      <c r="A12" s="671" t="s">
        <v>289</v>
      </c>
      <c r="B12" s="671"/>
      <c r="C12" s="671"/>
      <c r="D12" s="671"/>
      <c r="E12" s="671"/>
      <c r="F12" s="671"/>
      <c r="G12" s="671"/>
      <c r="H12" s="671"/>
    </row>
    <row r="13" spans="1:8" ht="9.9499999999999993" customHeight="1" x14ac:dyDescent="0.2"/>
    <row r="14" spans="1:8" ht="45" customHeight="1" x14ac:dyDescent="0.2">
      <c r="A14" s="671" t="s">
        <v>290</v>
      </c>
      <c r="B14" s="671"/>
      <c r="C14" s="671"/>
      <c r="D14" s="671"/>
      <c r="E14" s="671"/>
      <c r="F14" s="671"/>
      <c r="G14" s="671"/>
      <c r="H14" s="671"/>
    </row>
    <row r="15" spans="1:8" ht="9.9499999999999993" customHeight="1" x14ac:dyDescent="0.2"/>
    <row r="16" spans="1:8" ht="68.25" customHeight="1" x14ac:dyDescent="0.2">
      <c r="A16" s="671" t="s">
        <v>291</v>
      </c>
      <c r="B16" s="671"/>
      <c r="C16" s="671"/>
      <c r="D16" s="671"/>
      <c r="E16" s="671"/>
      <c r="F16" s="671"/>
      <c r="G16" s="671"/>
      <c r="H16" s="671"/>
    </row>
    <row r="17" spans="1:8" ht="9.9499999999999993" customHeight="1" x14ac:dyDescent="0.2"/>
    <row r="18" spans="1:8" ht="47.25" customHeight="1" x14ac:dyDescent="0.2">
      <c r="A18" s="671" t="s">
        <v>292</v>
      </c>
      <c r="B18" s="671"/>
      <c r="C18" s="671"/>
      <c r="D18" s="671"/>
      <c r="E18" s="671"/>
      <c r="F18" s="671"/>
      <c r="G18" s="671"/>
      <c r="H18" s="671"/>
    </row>
    <row r="19" spans="1:8" ht="9.9499999999999993" customHeight="1" x14ac:dyDescent="0.2"/>
    <row r="20" spans="1:8" x14ac:dyDescent="0.2">
      <c r="A20" s="670" t="s">
        <v>293</v>
      </c>
      <c r="B20" s="670"/>
      <c r="C20" s="670"/>
      <c r="D20" s="670"/>
      <c r="E20" s="670"/>
      <c r="F20" s="670"/>
      <c r="G20" s="670"/>
      <c r="H20" s="670"/>
    </row>
    <row r="21" spans="1:8" ht="5.0999999999999996" customHeight="1" x14ac:dyDescent="0.2"/>
    <row r="22" spans="1:8" ht="42" customHeight="1" x14ac:dyDescent="0.2">
      <c r="A22" s="671" t="s">
        <v>294</v>
      </c>
      <c r="B22" s="671"/>
      <c r="C22" s="671"/>
      <c r="D22" s="671"/>
      <c r="E22" s="671"/>
      <c r="F22" s="671"/>
      <c r="G22" s="671"/>
      <c r="H22" s="671"/>
    </row>
    <row r="23" spans="1:8" ht="5.0999999999999996" customHeight="1" x14ac:dyDescent="0.2"/>
    <row r="24" spans="1:8" ht="30.75" customHeight="1" x14ac:dyDescent="0.2">
      <c r="A24" s="671" t="s">
        <v>295</v>
      </c>
      <c r="B24" s="671"/>
      <c r="C24" s="671"/>
      <c r="D24" s="671"/>
      <c r="E24" s="671"/>
      <c r="F24" s="671"/>
      <c r="G24" s="671"/>
      <c r="H24" s="671"/>
    </row>
    <row r="25" spans="1:8" ht="20.100000000000001" customHeight="1" x14ac:dyDescent="0.2"/>
    <row r="26" spans="1:8" ht="45" customHeight="1" x14ac:dyDescent="0.2">
      <c r="A26" s="671" t="s">
        <v>296</v>
      </c>
      <c r="B26" s="671"/>
      <c r="C26" s="671"/>
      <c r="D26" s="671"/>
      <c r="E26" s="671"/>
      <c r="F26" s="671"/>
      <c r="G26" s="671"/>
      <c r="H26" s="671"/>
    </row>
    <row r="29" spans="1:8" ht="14.25" x14ac:dyDescent="0.2">
      <c r="A29" s="618" t="str">
        <f ca="1">+Merkblatt!A61</f>
        <v>, 05.12.2024</v>
      </c>
      <c r="B29" s="618"/>
      <c r="C29" s="618"/>
      <c r="E29" s="619" t="str">
        <f>SUBSTITUTE(GS_ZivHeiName &amp; " " &amp; GS_ZivHeiVorname,"&lt;", "")</f>
        <v xml:space="preserve"> </v>
      </c>
      <c r="F29" s="619"/>
      <c r="G29" s="619"/>
      <c r="H29" s="619"/>
    </row>
    <row r="30" spans="1:8" ht="5.0999999999999996" customHeight="1" x14ac:dyDescent="0.2"/>
    <row r="31" spans="1:8" ht="16.5" x14ac:dyDescent="0.3">
      <c r="A31" s="383" t="s">
        <v>297</v>
      </c>
      <c r="B31" s="384"/>
      <c r="C31" s="384"/>
      <c r="E31" s="383" t="s">
        <v>298</v>
      </c>
      <c r="F31" s="384"/>
      <c r="G31" s="384"/>
      <c r="H31" s="384"/>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1" t="s">
        <v>336</v>
      </c>
      <c r="B1" s="682"/>
      <c r="C1" s="682"/>
      <c r="D1" s="682"/>
      <c r="E1" s="682"/>
      <c r="F1" s="682"/>
      <c r="G1" s="682"/>
      <c r="H1" s="682"/>
      <c r="I1" s="682"/>
      <c r="J1" s="682"/>
      <c r="K1" s="683"/>
    </row>
    <row r="3" spans="1:15" x14ac:dyDescent="0.2">
      <c r="A3" s="4" t="s">
        <v>337</v>
      </c>
    </row>
    <row r="4" spans="1:15" x14ac:dyDescent="0.2">
      <c r="A4" s="4" t="s">
        <v>338</v>
      </c>
    </row>
    <row r="6" spans="1:15" x14ac:dyDescent="0.2">
      <c r="A6" s="4" t="s">
        <v>339</v>
      </c>
    </row>
    <row r="8" spans="1:15" x14ac:dyDescent="0.2">
      <c r="A8" s="679" t="s">
        <v>340</v>
      </c>
      <c r="B8" s="679"/>
      <c r="C8" s="415"/>
      <c r="E8" s="582" t="str">
        <f>IF(GS_NAME&lt;&gt;"",GS_NAME,"")</f>
        <v/>
      </c>
      <c r="F8" s="582"/>
      <c r="G8" s="582"/>
      <c r="H8" s="679" t="s">
        <v>132</v>
      </c>
      <c r="I8" s="679"/>
      <c r="J8" s="582" t="str">
        <f>IF(GS_VORNAME&lt;&gt;"",GS_VORNAME,"")</f>
        <v/>
      </c>
      <c r="K8" s="582"/>
    </row>
    <row r="9" spans="1:15" ht="6.6" customHeight="1" x14ac:dyDescent="0.2">
      <c r="A9" s="415"/>
      <c r="B9" s="415"/>
      <c r="C9" s="415"/>
      <c r="E9" s="415"/>
      <c r="F9" s="415"/>
      <c r="G9" s="415"/>
      <c r="H9" s="416"/>
      <c r="I9" s="416"/>
      <c r="J9" s="415"/>
      <c r="K9" s="415"/>
    </row>
    <row r="10" spans="1:15" x14ac:dyDescent="0.2">
      <c r="A10" s="680" t="s">
        <v>341</v>
      </c>
      <c r="B10" s="680"/>
      <c r="C10" s="415"/>
      <c r="E10" s="582" t="str">
        <f>IF(GS_Adresse&lt;&gt;"",GS_Adresse,"")</f>
        <v/>
      </c>
      <c r="F10" s="582"/>
      <c r="G10" s="582"/>
    </row>
    <row r="11" spans="1:15" ht="6.6" customHeight="1" x14ac:dyDescent="0.2">
      <c r="A11" s="415"/>
      <c r="B11" s="415"/>
      <c r="C11" s="415"/>
      <c r="E11" s="415"/>
      <c r="F11" s="415"/>
      <c r="G11" s="415"/>
      <c r="H11" s="416"/>
      <c r="I11" s="416"/>
      <c r="J11" s="415"/>
      <c r="K11" s="415"/>
      <c r="M11" s="678"/>
      <c r="N11" s="618"/>
      <c r="O11" s="618"/>
    </row>
    <row r="12" spans="1:15" x14ac:dyDescent="0.2">
      <c r="A12" s="415" t="s">
        <v>342</v>
      </c>
      <c r="C12" s="43"/>
      <c r="E12" s="582" t="str">
        <f>IF(GS_Ort&lt;&gt;"",GS_Ort,"")</f>
        <v/>
      </c>
      <c r="F12" s="582"/>
      <c r="G12" s="582"/>
      <c r="H12" s="678"/>
      <c r="I12" s="618"/>
      <c r="J12" s="618"/>
      <c r="K12" s="414"/>
    </row>
    <row r="13" spans="1:15" x14ac:dyDescent="0.2">
      <c r="A13" s="415"/>
      <c r="B13" s="415"/>
      <c r="C13" s="415"/>
    </row>
    <row r="14" spans="1:15" x14ac:dyDescent="0.2">
      <c r="A14" s="679" t="s">
        <v>343</v>
      </c>
      <c r="B14" s="679"/>
      <c r="C14" s="679"/>
      <c r="E14" s="427" t="str">
        <f>IF(GS_GebDat&lt;&gt;"",GS_GebDat,"")</f>
        <v/>
      </c>
      <c r="F14" s="46"/>
    </row>
    <row r="15" spans="1:15" ht="6" customHeight="1" x14ac:dyDescent="0.2">
      <c r="A15" s="415"/>
      <c r="B15" s="415"/>
      <c r="C15" s="415"/>
      <c r="E15" s="177"/>
      <c r="F15" s="177"/>
    </row>
    <row r="16" spans="1:15" x14ac:dyDescent="0.2">
      <c r="A16" s="679" t="s">
        <v>344</v>
      </c>
      <c r="B16" s="679"/>
      <c r="C16" s="679"/>
      <c r="E16" s="610" t="str">
        <f>IF(GS_AHV&lt;&gt;"",GS_AHV,"")</f>
        <v/>
      </c>
      <c r="F16" s="610"/>
    </row>
    <row r="18" spans="1:29" x14ac:dyDescent="0.2">
      <c r="A18" s="4" t="s">
        <v>345</v>
      </c>
    </row>
    <row r="19" spans="1:29" x14ac:dyDescent="0.2">
      <c r="A19" s="4" t="s">
        <v>346</v>
      </c>
    </row>
    <row r="21" spans="1:29" x14ac:dyDescent="0.2">
      <c r="A21" s="4" t="s">
        <v>347</v>
      </c>
    </row>
    <row r="22" spans="1:29" x14ac:dyDescent="0.2">
      <c r="A22" s="4" t="s">
        <v>348</v>
      </c>
    </row>
    <row r="23" spans="1:29" x14ac:dyDescent="0.2">
      <c r="A23" s="4" t="s">
        <v>349</v>
      </c>
      <c r="AC23"/>
    </row>
    <row r="24" spans="1:29" x14ac:dyDescent="0.2">
      <c r="A24" s="4" t="s">
        <v>350</v>
      </c>
      <c r="AC24"/>
    </row>
    <row r="26" spans="1:29" x14ac:dyDescent="0.2">
      <c r="A26" s="4" t="s">
        <v>351</v>
      </c>
      <c r="B26" s="177"/>
      <c r="C26" s="177"/>
      <c r="G26" s="4" t="s">
        <v>352</v>
      </c>
    </row>
    <row r="30" spans="1:29" x14ac:dyDescent="0.2">
      <c r="A30" s="675" t="str">
        <f ca="1">Merkblatt!A61</f>
        <v>, 05.12.2024</v>
      </c>
      <c r="B30" s="675"/>
      <c r="C30" s="675"/>
      <c r="D30" s="675"/>
      <c r="E30" s="675"/>
      <c r="G30" s="676" t="str">
        <f>SUBSTITUTE(GS_NAME &amp; " " &amp; GS_VORNAME,"&lt;", "")</f>
        <v xml:space="preserve"> </v>
      </c>
      <c r="H30" s="676"/>
      <c r="I30" s="676"/>
      <c r="J30" s="676"/>
    </row>
    <row r="33" spans="1:12" x14ac:dyDescent="0.2">
      <c r="A33" s="4" t="s">
        <v>353</v>
      </c>
    </row>
    <row r="34" spans="1:12" x14ac:dyDescent="0.2">
      <c r="A34" s="4" t="s">
        <v>354</v>
      </c>
    </row>
    <row r="35" spans="1:12" x14ac:dyDescent="0.2">
      <c r="A35" s="4" t="s">
        <v>355</v>
      </c>
    </row>
    <row r="36" spans="1:12" x14ac:dyDescent="0.2">
      <c r="L36" s="179"/>
    </row>
    <row r="38" spans="1:12" x14ac:dyDescent="0.2">
      <c r="A38" s="4" t="s">
        <v>134</v>
      </c>
      <c r="G38" s="677"/>
      <c r="H38" s="677"/>
      <c r="I38" s="677"/>
      <c r="J38" s="677"/>
    </row>
    <row r="39" spans="1:12" x14ac:dyDescent="0.2">
      <c r="G39" s="677"/>
      <c r="H39" s="677"/>
      <c r="I39" s="677"/>
      <c r="J39" s="677"/>
    </row>
    <row r="40" spans="1:12" x14ac:dyDescent="0.2">
      <c r="G40" s="677"/>
      <c r="H40" s="677"/>
      <c r="I40" s="677"/>
      <c r="J40" s="677"/>
    </row>
    <row r="41" spans="1:12" x14ac:dyDescent="0.2">
      <c r="A41" s="4" t="s">
        <v>356</v>
      </c>
      <c r="G41" s="677"/>
      <c r="H41" s="677"/>
      <c r="I41" s="677"/>
      <c r="J41" s="677"/>
    </row>
    <row r="42" spans="1:12" x14ac:dyDescent="0.2">
      <c r="G42" s="677"/>
      <c r="H42" s="677"/>
      <c r="I42" s="677"/>
      <c r="J42" s="677"/>
    </row>
    <row r="43" spans="1:12" x14ac:dyDescent="0.2">
      <c r="G43" s="677"/>
      <c r="H43" s="677"/>
      <c r="I43" s="677"/>
      <c r="J43" s="677"/>
    </row>
    <row r="44" spans="1:12" x14ac:dyDescent="0.2">
      <c r="G44" s="677"/>
      <c r="H44" s="677"/>
      <c r="I44" s="677"/>
      <c r="J44" s="677"/>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351</v>
      </c>
      <c r="B90" s="177"/>
      <c r="C90" s="177"/>
      <c r="G90" s="4" t="s">
        <v>357</v>
      </c>
    </row>
    <row r="94" spans="1:10" x14ac:dyDescent="0.2">
      <c r="A94" s="675"/>
      <c r="B94" s="675"/>
      <c r="C94" s="675"/>
      <c r="D94" s="675"/>
      <c r="E94" s="675"/>
      <c r="G94" s="676" t="s">
        <v>358</v>
      </c>
      <c r="H94" s="676"/>
      <c r="I94" s="676"/>
      <c r="J94" s="676"/>
    </row>
    <row r="96" spans="1:10" ht="15" x14ac:dyDescent="0.25">
      <c r="A96" s="426" t="s">
        <v>359</v>
      </c>
    </row>
    <row r="97" spans="1:11" x14ac:dyDescent="0.2">
      <c r="A97" s="674" t="s">
        <v>360</v>
      </c>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row r="102" spans="1:11" x14ac:dyDescent="0.2">
      <c r="A102" s="674"/>
      <c r="B102" s="674"/>
      <c r="C102" s="674"/>
      <c r="D102" s="674"/>
      <c r="E102" s="674"/>
      <c r="F102" s="674"/>
      <c r="G102" s="674"/>
      <c r="H102" s="674"/>
      <c r="I102" s="674"/>
      <c r="J102" s="674"/>
      <c r="K102" s="67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1" t="s">
        <v>336</v>
      </c>
      <c r="B1" s="682"/>
      <c r="C1" s="682"/>
      <c r="D1" s="682"/>
      <c r="E1" s="682"/>
      <c r="F1" s="682"/>
      <c r="G1" s="682"/>
      <c r="H1" s="682"/>
      <c r="I1" s="682"/>
      <c r="J1" s="682"/>
      <c r="K1" s="683"/>
    </row>
    <row r="3" spans="1:15" x14ac:dyDescent="0.2">
      <c r="A3" s="4" t="s">
        <v>337</v>
      </c>
    </row>
    <row r="4" spans="1:15" x14ac:dyDescent="0.2">
      <c r="A4" s="4" t="s">
        <v>338</v>
      </c>
    </row>
    <row r="6" spans="1:15" x14ac:dyDescent="0.2">
      <c r="A6" s="4" t="s">
        <v>339</v>
      </c>
    </row>
    <row r="8" spans="1:15" x14ac:dyDescent="0.2">
      <c r="A8" s="679" t="s">
        <v>340</v>
      </c>
      <c r="B8" s="679"/>
      <c r="C8" s="415"/>
      <c r="E8" s="582" t="str">
        <f>IF(GS_ZivHeiName&lt;&gt;"",GS_ZivHeiName,"")</f>
        <v/>
      </c>
      <c r="F8" s="582"/>
      <c r="G8" s="582"/>
      <c r="H8" s="679" t="s">
        <v>132</v>
      </c>
      <c r="I8" s="679"/>
      <c r="J8" s="582" t="str">
        <f>IF(GS_ZivHeiVorname&lt;&gt;"",GS_ZivHeiVorname,"")</f>
        <v/>
      </c>
      <c r="K8" s="582"/>
    </row>
    <row r="9" spans="1:15" ht="6.6" customHeight="1" x14ac:dyDescent="0.2">
      <c r="A9" s="415"/>
      <c r="B9" s="415"/>
      <c r="C9" s="415"/>
      <c r="E9" s="415"/>
      <c r="F9" s="415"/>
      <c r="G9" s="415"/>
      <c r="H9" s="416"/>
      <c r="I9" s="416"/>
      <c r="J9" s="415"/>
      <c r="K9" s="415"/>
    </row>
    <row r="10" spans="1:15" x14ac:dyDescent="0.2">
      <c r="A10" s="680" t="s">
        <v>341</v>
      </c>
      <c r="B10" s="680"/>
      <c r="C10" s="415"/>
      <c r="E10" s="582" t="str">
        <f>IF(GS_Adresse&lt;&gt;"",GS_Adresse,"")</f>
        <v/>
      </c>
      <c r="F10" s="582"/>
      <c r="G10" s="582"/>
    </row>
    <row r="11" spans="1:15" ht="6.6" customHeight="1" x14ac:dyDescent="0.2">
      <c r="A11" s="415"/>
      <c r="B11" s="415"/>
      <c r="C11" s="415"/>
      <c r="E11" s="415"/>
      <c r="F11" s="415"/>
      <c r="G11" s="415"/>
      <c r="H11" s="416"/>
      <c r="I11" s="416"/>
      <c r="J11" s="415"/>
      <c r="K11" s="415"/>
      <c r="M11" s="678"/>
      <c r="N11" s="618"/>
      <c r="O11" s="618"/>
    </row>
    <row r="12" spans="1:15" x14ac:dyDescent="0.2">
      <c r="A12" s="415" t="s">
        <v>342</v>
      </c>
      <c r="C12" s="43"/>
      <c r="E12" s="582" t="str">
        <f>IF(GS_Ort&lt;&gt;"",GS_Ort,"")</f>
        <v/>
      </c>
      <c r="F12" s="582"/>
      <c r="G12" s="582"/>
      <c r="H12" s="678"/>
      <c r="I12" s="618"/>
      <c r="J12" s="618"/>
      <c r="K12" s="414"/>
    </row>
    <row r="13" spans="1:15" x14ac:dyDescent="0.2">
      <c r="A13" s="415"/>
      <c r="B13" s="415"/>
      <c r="C13" s="415"/>
    </row>
    <row r="14" spans="1:15" x14ac:dyDescent="0.2">
      <c r="A14" s="679" t="s">
        <v>343</v>
      </c>
      <c r="B14" s="679"/>
      <c r="C14" s="679"/>
      <c r="E14" s="427" t="str">
        <f>IF(GS_ZivHeiGebDat&lt;&gt;"",GS_ZivHeiGebDat,"")</f>
        <v/>
      </c>
      <c r="F14" s="46"/>
    </row>
    <row r="15" spans="1:15" ht="6" customHeight="1" x14ac:dyDescent="0.2">
      <c r="A15" s="415"/>
      <c r="B15" s="415"/>
      <c r="C15" s="415"/>
      <c r="E15" s="177"/>
      <c r="F15" s="177"/>
    </row>
    <row r="16" spans="1:15" x14ac:dyDescent="0.2">
      <c r="A16" s="679" t="s">
        <v>344</v>
      </c>
      <c r="B16" s="679"/>
      <c r="C16" s="679"/>
      <c r="E16" s="610" t="str">
        <f>IF(GS_ZivHeiAHV&lt;&gt;"",GS_ZivHeiAHV,"")</f>
        <v/>
      </c>
      <c r="F16" s="610"/>
    </row>
    <row r="18" spans="1:29" x14ac:dyDescent="0.2">
      <c r="A18" s="4" t="s">
        <v>345</v>
      </c>
    </row>
    <row r="19" spans="1:29" x14ac:dyDescent="0.2">
      <c r="A19" s="4" t="s">
        <v>346</v>
      </c>
    </row>
    <row r="21" spans="1:29" x14ac:dyDescent="0.2">
      <c r="A21" s="4" t="s">
        <v>347</v>
      </c>
    </row>
    <row r="22" spans="1:29" x14ac:dyDescent="0.2">
      <c r="A22" s="4" t="s">
        <v>348</v>
      </c>
    </row>
    <row r="23" spans="1:29" x14ac:dyDescent="0.2">
      <c r="A23" s="4" t="s">
        <v>349</v>
      </c>
      <c r="AC23"/>
    </row>
    <row r="24" spans="1:29" x14ac:dyDescent="0.2">
      <c r="A24" s="4" t="s">
        <v>350</v>
      </c>
      <c r="AC24"/>
    </row>
    <row r="26" spans="1:29" x14ac:dyDescent="0.2">
      <c r="A26" s="4" t="s">
        <v>351</v>
      </c>
      <c r="B26" s="177"/>
      <c r="C26" s="177"/>
      <c r="G26" s="4" t="s">
        <v>352</v>
      </c>
    </row>
    <row r="30" spans="1:29" x14ac:dyDescent="0.2">
      <c r="A30" s="675" t="str">
        <f ca="1">Merkblatt!A61</f>
        <v>, 05.12.2024</v>
      </c>
      <c r="B30" s="675"/>
      <c r="C30" s="675"/>
      <c r="D30" s="675"/>
      <c r="E30" s="675"/>
      <c r="G30" s="676" t="str">
        <f>SUBSTITUTE(GS_ZivHeiName &amp; " " &amp; GS_ZivHeiVorname,"&lt;", "")</f>
        <v xml:space="preserve"> </v>
      </c>
      <c r="H30" s="676"/>
      <c r="I30" s="676"/>
      <c r="J30" s="676"/>
    </row>
    <row r="33" spans="1:10" x14ac:dyDescent="0.2">
      <c r="A33" s="4" t="s">
        <v>353</v>
      </c>
    </row>
    <row r="34" spans="1:10" x14ac:dyDescent="0.2">
      <c r="A34" s="4" t="s">
        <v>354</v>
      </c>
    </row>
    <row r="35" spans="1:10" x14ac:dyDescent="0.2">
      <c r="A35" s="4" t="s">
        <v>355</v>
      </c>
    </row>
    <row r="36" spans="1:10" x14ac:dyDescent="0.2">
      <c r="A36" s="4" t="s">
        <v>9</v>
      </c>
    </row>
    <row r="38" spans="1:10" x14ac:dyDescent="0.2">
      <c r="A38" s="4" t="s">
        <v>134</v>
      </c>
      <c r="G38" s="677"/>
      <c r="H38" s="677"/>
      <c r="I38" s="677"/>
      <c r="J38" s="677"/>
    </row>
    <row r="39" spans="1:10" x14ac:dyDescent="0.2">
      <c r="G39" s="677"/>
      <c r="H39" s="677"/>
      <c r="I39" s="677"/>
      <c r="J39" s="677"/>
    </row>
    <row r="40" spans="1:10" x14ac:dyDescent="0.2">
      <c r="G40" s="677"/>
      <c r="H40" s="677"/>
      <c r="I40" s="677"/>
      <c r="J40" s="677"/>
    </row>
    <row r="41" spans="1:10" x14ac:dyDescent="0.2">
      <c r="A41" s="4" t="s">
        <v>356</v>
      </c>
      <c r="G41" s="677"/>
      <c r="H41" s="677"/>
      <c r="I41" s="677"/>
      <c r="J41" s="677"/>
    </row>
    <row r="42" spans="1:10" x14ac:dyDescent="0.2">
      <c r="G42" s="677"/>
      <c r="H42" s="677"/>
      <c r="I42" s="677"/>
      <c r="J42" s="677"/>
    </row>
    <row r="43" spans="1:10" x14ac:dyDescent="0.2">
      <c r="G43" s="677"/>
      <c r="H43" s="677"/>
      <c r="I43" s="677"/>
      <c r="J43" s="677"/>
    </row>
    <row r="44" spans="1:10" x14ac:dyDescent="0.2">
      <c r="G44" s="677"/>
      <c r="H44" s="677"/>
      <c r="I44" s="677"/>
      <c r="J44" s="677"/>
    </row>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351</v>
      </c>
      <c r="B90" s="177"/>
      <c r="C90" s="177"/>
      <c r="G90" s="4" t="s">
        <v>357</v>
      </c>
    </row>
    <row r="94" spans="1:10" x14ac:dyDescent="0.2">
      <c r="A94" s="675"/>
      <c r="B94" s="675"/>
      <c r="C94" s="675"/>
      <c r="D94" s="675"/>
      <c r="E94" s="675"/>
      <c r="G94" s="676" t="s">
        <v>358</v>
      </c>
      <c r="H94" s="676"/>
      <c r="I94" s="676"/>
      <c r="J94" s="676"/>
    </row>
    <row r="96" spans="1:10" ht="15" x14ac:dyDescent="0.25">
      <c r="A96" s="426" t="s">
        <v>359</v>
      </c>
    </row>
    <row r="97" spans="1:11" x14ac:dyDescent="0.2">
      <c r="A97" s="674" t="s">
        <v>360</v>
      </c>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row r="102" spans="1:11" x14ac:dyDescent="0.2">
      <c r="A102" s="674"/>
      <c r="B102" s="674"/>
      <c r="C102" s="674"/>
      <c r="D102" s="674"/>
      <c r="E102" s="674"/>
      <c r="F102" s="674"/>
      <c r="G102" s="674"/>
      <c r="H102" s="674"/>
      <c r="I102" s="674"/>
      <c r="J102" s="674"/>
      <c r="K102" s="67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81" t="s">
        <v>361</v>
      </c>
      <c r="B1" s="682"/>
      <c r="C1" s="682"/>
      <c r="D1" s="682"/>
      <c r="E1" s="682"/>
      <c r="F1" s="682"/>
      <c r="G1" s="682"/>
      <c r="H1" s="682"/>
      <c r="I1" s="682"/>
      <c r="J1" s="682"/>
      <c r="K1" s="683"/>
    </row>
    <row r="3" spans="1:15" x14ac:dyDescent="0.2">
      <c r="A3" s="4" t="s">
        <v>362</v>
      </c>
    </row>
    <row r="4" spans="1:15" x14ac:dyDescent="0.2">
      <c r="A4" s="4" t="s">
        <v>363</v>
      </c>
    </row>
    <row r="6" spans="1:15" x14ac:dyDescent="0.2">
      <c r="A6" s="4" t="s">
        <v>339</v>
      </c>
    </row>
    <row r="8" spans="1:15" x14ac:dyDescent="0.2">
      <c r="A8" s="679" t="s">
        <v>340</v>
      </c>
      <c r="B8" s="679"/>
      <c r="C8" s="415"/>
      <c r="E8" s="582" t="str">
        <f>IF(GS_NAME&lt;&gt;"",GS_NAME,"")</f>
        <v/>
      </c>
      <c r="F8" s="582"/>
      <c r="G8" s="582"/>
      <c r="H8" s="679" t="s">
        <v>132</v>
      </c>
      <c r="I8" s="679"/>
      <c r="J8" s="582" t="str">
        <f>IF(GS_VORNAME&lt;&gt;"",GS_VORNAME,"")</f>
        <v/>
      </c>
      <c r="K8" s="582"/>
    </row>
    <row r="9" spans="1:15" ht="6.6" customHeight="1" x14ac:dyDescent="0.2">
      <c r="A9" s="415"/>
      <c r="B9" s="415"/>
      <c r="C9" s="415"/>
      <c r="E9" s="415"/>
      <c r="F9" s="415"/>
      <c r="G9" s="415"/>
      <c r="H9" s="416"/>
      <c r="I9" s="416"/>
      <c r="J9" s="415"/>
      <c r="K9" s="415"/>
    </row>
    <row r="10" spans="1:15" x14ac:dyDescent="0.2">
      <c r="A10" s="680" t="s">
        <v>341</v>
      </c>
      <c r="B10" s="680"/>
      <c r="C10" s="415"/>
      <c r="E10" s="582" t="str">
        <f>IF(GS_Adresse&lt;&gt;"",GS_Adresse,"")</f>
        <v/>
      </c>
      <c r="F10" s="582"/>
      <c r="G10" s="582"/>
    </row>
    <row r="11" spans="1:15" ht="6.6" customHeight="1" x14ac:dyDescent="0.2">
      <c r="A11" s="415"/>
      <c r="B11" s="415"/>
      <c r="C11" s="415"/>
      <c r="E11" s="415"/>
      <c r="F11" s="415"/>
      <c r="G11" s="415"/>
      <c r="H11" s="416"/>
      <c r="I11" s="416"/>
      <c r="J11" s="415"/>
      <c r="K11" s="415"/>
      <c r="M11" s="678"/>
      <c r="N11" s="618"/>
      <c r="O11" s="618"/>
    </row>
    <row r="12" spans="1:15" x14ac:dyDescent="0.2">
      <c r="A12" s="415" t="s">
        <v>342</v>
      </c>
      <c r="C12" s="43"/>
      <c r="E12" s="582" t="str">
        <f>IF(GS_Ort&lt;&gt;"",GS_Ort,"")</f>
        <v/>
      </c>
      <c r="F12" s="582"/>
      <c r="G12" s="582"/>
      <c r="H12" s="678"/>
      <c r="I12" s="618"/>
      <c r="J12" s="618"/>
      <c r="K12" s="414"/>
    </row>
    <row r="13" spans="1:15" x14ac:dyDescent="0.2">
      <c r="A13" s="415"/>
      <c r="B13" s="415"/>
      <c r="C13" s="415"/>
    </row>
    <row r="14" spans="1:15" x14ac:dyDescent="0.2">
      <c r="A14" s="679" t="s">
        <v>343</v>
      </c>
      <c r="B14" s="679"/>
      <c r="C14" s="679"/>
      <c r="E14" s="427" t="str">
        <f>IF(GS_GebDat&lt;&gt;"",GS_GebDat,"")</f>
        <v/>
      </c>
      <c r="F14" s="46"/>
    </row>
    <row r="15" spans="1:15" ht="6" customHeight="1" x14ac:dyDescent="0.2">
      <c r="A15" s="415"/>
      <c r="B15" s="415"/>
      <c r="C15" s="415"/>
      <c r="E15" s="177"/>
      <c r="F15" s="177"/>
    </row>
    <row r="16" spans="1:15" x14ac:dyDescent="0.2">
      <c r="A16" s="679" t="s">
        <v>344</v>
      </c>
      <c r="B16" s="679"/>
      <c r="C16" s="679"/>
      <c r="E16" s="610" t="str">
        <f>IF(GS_AHV&lt;&gt;"",GS_AHV,"")</f>
        <v/>
      </c>
      <c r="F16" s="610"/>
    </row>
    <row r="18" spans="1:2" x14ac:dyDescent="0.2">
      <c r="A18" s="4" t="s">
        <v>364</v>
      </c>
    </row>
    <row r="19" spans="1:2" x14ac:dyDescent="0.2">
      <c r="A19" s="4" t="s">
        <v>365</v>
      </c>
    </row>
    <row r="20" spans="1:2" x14ac:dyDescent="0.2">
      <c r="A20" s="4" t="s">
        <v>366</v>
      </c>
    </row>
    <row r="22" spans="1:2" x14ac:dyDescent="0.2">
      <c r="A22" s="178" t="s">
        <v>105</v>
      </c>
      <c r="B22" s="4" t="s">
        <v>367</v>
      </c>
    </row>
    <row r="23" spans="1:2" x14ac:dyDescent="0.2">
      <c r="B23" s="4" t="s">
        <v>368</v>
      </c>
    </row>
    <row r="24" spans="1:2" x14ac:dyDescent="0.2">
      <c r="B24" s="4" t="s">
        <v>369</v>
      </c>
    </row>
    <row r="26" spans="1:2" x14ac:dyDescent="0.2">
      <c r="A26" s="178" t="s">
        <v>105</v>
      </c>
      <c r="B26" s="4" t="s">
        <v>370</v>
      </c>
    </row>
    <row r="27" spans="1:2" x14ac:dyDescent="0.2">
      <c r="B27" s="4" t="s">
        <v>371</v>
      </c>
    </row>
    <row r="28" spans="1:2" x14ac:dyDescent="0.2">
      <c r="B28" s="4" t="s">
        <v>372</v>
      </c>
    </row>
    <row r="30" spans="1:2" x14ac:dyDescent="0.2">
      <c r="A30" s="4" t="s">
        <v>373</v>
      </c>
    </row>
    <row r="31" spans="1:2" x14ac:dyDescent="0.2">
      <c r="A31" s="4" t="s">
        <v>374</v>
      </c>
    </row>
    <row r="32" spans="1:2" x14ac:dyDescent="0.2">
      <c r="A32" s="4" t="s">
        <v>375</v>
      </c>
    </row>
    <row r="33" spans="1:13" x14ac:dyDescent="0.2">
      <c r="A33" s="4" t="s">
        <v>350</v>
      </c>
    </row>
    <row r="35" spans="1:13" x14ac:dyDescent="0.2">
      <c r="A35" s="684"/>
      <c r="B35" s="684"/>
      <c r="C35" s="684"/>
    </row>
    <row r="36" spans="1:13" x14ac:dyDescent="0.2">
      <c r="A36" s="4" t="s">
        <v>351</v>
      </c>
      <c r="G36" s="4" t="s">
        <v>352</v>
      </c>
    </row>
    <row r="38" spans="1:13" x14ac:dyDescent="0.2">
      <c r="L38" s="179"/>
    </row>
    <row r="39" spans="1:13" x14ac:dyDescent="0.2">
      <c r="A39" s="675" t="str">
        <f ca="1">Merkblatt!A61</f>
        <v>, 05.12.2024</v>
      </c>
      <c r="B39" s="675"/>
      <c r="C39" s="675"/>
      <c r="D39" s="675"/>
      <c r="E39" s="675"/>
      <c r="G39" s="676" t="str">
        <f>SUBSTITUTE(GS_NAME &amp; " " &amp; GS_VORNAME,"&lt;", "")</f>
        <v xml:space="preserve"> </v>
      </c>
      <c r="H39" s="676"/>
      <c r="I39" s="676"/>
      <c r="J39" s="676"/>
      <c r="K39" s="179"/>
      <c r="M39" s="179"/>
    </row>
    <row r="42" spans="1:13" x14ac:dyDescent="0.2">
      <c r="A42" s="4" t="s">
        <v>134</v>
      </c>
      <c r="G42" s="677"/>
      <c r="H42" s="677"/>
      <c r="I42" s="677"/>
      <c r="J42" s="677"/>
    </row>
    <row r="43" spans="1:13" x14ac:dyDescent="0.2">
      <c r="G43" s="677"/>
      <c r="H43" s="677"/>
      <c r="I43" s="677"/>
      <c r="J43" s="677"/>
    </row>
    <row r="44" spans="1:13" x14ac:dyDescent="0.2">
      <c r="G44" s="677"/>
      <c r="H44" s="677"/>
      <c r="I44" s="677"/>
      <c r="J44" s="677"/>
    </row>
    <row r="45" spans="1:13" x14ac:dyDescent="0.2">
      <c r="A45" s="4" t="s">
        <v>356</v>
      </c>
      <c r="G45" s="677"/>
      <c r="H45" s="677"/>
      <c r="I45" s="677"/>
      <c r="J45" s="677"/>
    </row>
    <row r="46" spans="1:13" x14ac:dyDescent="0.2">
      <c r="G46" s="677"/>
      <c r="H46" s="677"/>
      <c r="I46" s="677"/>
      <c r="J46" s="677"/>
    </row>
    <row r="47" spans="1:13" x14ac:dyDescent="0.2">
      <c r="G47" s="677"/>
      <c r="H47" s="677"/>
      <c r="I47" s="677"/>
      <c r="J47" s="677"/>
    </row>
    <row r="48" spans="1:13" x14ac:dyDescent="0.2">
      <c r="G48" s="677"/>
      <c r="H48" s="677"/>
      <c r="I48" s="677"/>
      <c r="J48" s="67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26" t="s">
        <v>359</v>
      </c>
    </row>
    <row r="96" spans="1:11" ht="14.25" customHeight="1" x14ac:dyDescent="0.2">
      <c r="A96" s="674" t="s">
        <v>376</v>
      </c>
      <c r="B96" s="674"/>
      <c r="C96" s="674"/>
      <c r="D96" s="674"/>
      <c r="E96" s="674"/>
      <c r="F96" s="674"/>
      <c r="G96" s="674"/>
      <c r="H96" s="674"/>
      <c r="I96" s="674"/>
      <c r="J96" s="674"/>
      <c r="K96" s="674"/>
    </row>
    <row r="97" spans="1:11" x14ac:dyDescent="0.2">
      <c r="A97" s="674"/>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81" t="s">
        <v>361</v>
      </c>
      <c r="B1" s="682"/>
      <c r="C1" s="682"/>
      <c r="D1" s="682"/>
      <c r="E1" s="682"/>
      <c r="F1" s="682"/>
      <c r="G1" s="682"/>
      <c r="H1" s="682"/>
      <c r="I1" s="682"/>
      <c r="J1" s="682"/>
      <c r="K1" s="683"/>
    </row>
    <row r="3" spans="1:15" x14ac:dyDescent="0.2">
      <c r="A3" s="4" t="s">
        <v>362</v>
      </c>
    </row>
    <row r="4" spans="1:15" x14ac:dyDescent="0.2">
      <c r="A4" s="4" t="s">
        <v>363</v>
      </c>
    </row>
    <row r="6" spans="1:15" x14ac:dyDescent="0.2">
      <c r="A6" s="4" t="s">
        <v>339</v>
      </c>
    </row>
    <row r="8" spans="1:15" x14ac:dyDescent="0.2">
      <c r="A8" s="679" t="s">
        <v>340</v>
      </c>
      <c r="B8" s="679"/>
      <c r="C8" s="415"/>
      <c r="E8" s="582" t="str">
        <f>IF(GS_ZivHeiName&lt;&gt;"",GS_ZivHeiName,"")</f>
        <v/>
      </c>
      <c r="F8" s="582"/>
      <c r="G8" s="582"/>
      <c r="H8" s="679" t="s">
        <v>132</v>
      </c>
      <c r="I8" s="679"/>
      <c r="J8" s="582" t="s">
        <v>65</v>
      </c>
      <c r="K8" s="582"/>
    </row>
    <row r="9" spans="1:15" ht="6.6" customHeight="1" x14ac:dyDescent="0.2">
      <c r="A9" s="415"/>
      <c r="B9" s="415"/>
      <c r="C9" s="415"/>
      <c r="E9" s="415"/>
      <c r="F9" s="415"/>
      <c r="G9" s="415"/>
      <c r="H9" s="416"/>
      <c r="I9" s="416"/>
      <c r="J9" s="415"/>
      <c r="K9" s="415"/>
    </row>
    <row r="10" spans="1:15" x14ac:dyDescent="0.2">
      <c r="A10" s="680" t="s">
        <v>341</v>
      </c>
      <c r="B10" s="680"/>
      <c r="C10" s="415"/>
      <c r="E10" s="582" t="str">
        <f>IF(GS_Adresse&lt;&gt;"",GS_Adresse,"")</f>
        <v/>
      </c>
      <c r="F10" s="582"/>
      <c r="G10" s="582"/>
    </row>
    <row r="11" spans="1:15" ht="6.6" customHeight="1" x14ac:dyDescent="0.2">
      <c r="A11" s="415"/>
      <c r="B11" s="415"/>
      <c r="C11" s="415"/>
      <c r="E11" s="415"/>
      <c r="F11" s="415"/>
      <c r="G11" s="415"/>
      <c r="H11" s="416"/>
      <c r="I11" s="416"/>
      <c r="J11" s="415"/>
      <c r="K11" s="415"/>
      <c r="M11" s="678"/>
      <c r="N11" s="618"/>
      <c r="O11" s="618"/>
    </row>
    <row r="12" spans="1:15" x14ac:dyDescent="0.2">
      <c r="A12" s="415" t="s">
        <v>342</v>
      </c>
      <c r="C12" s="43"/>
      <c r="E12" s="582" t="str">
        <f>IF(GS_Ort&lt;&gt;"",GS_Ort,"")</f>
        <v/>
      </c>
      <c r="F12" s="582"/>
      <c r="G12" s="582"/>
      <c r="H12" s="678"/>
      <c r="I12" s="618"/>
      <c r="J12" s="618"/>
      <c r="K12" s="414"/>
    </row>
    <row r="13" spans="1:15" x14ac:dyDescent="0.2">
      <c r="A13" s="415"/>
      <c r="B13" s="415"/>
      <c r="C13" s="415"/>
    </row>
    <row r="14" spans="1:15" x14ac:dyDescent="0.2">
      <c r="A14" s="679" t="s">
        <v>343</v>
      </c>
      <c r="B14" s="679"/>
      <c r="C14" s="679"/>
      <c r="E14" s="427" t="str">
        <f>IF(GS_ZivHeiGebDat&lt;&gt;"",GS_ZivHeiGebDat,"")</f>
        <v/>
      </c>
      <c r="F14" s="46"/>
    </row>
    <row r="15" spans="1:15" ht="6" customHeight="1" x14ac:dyDescent="0.2">
      <c r="A15" s="415"/>
      <c r="B15" s="415"/>
      <c r="C15" s="415"/>
      <c r="E15" s="177"/>
      <c r="F15" s="177"/>
    </row>
    <row r="16" spans="1:15" x14ac:dyDescent="0.2">
      <c r="A16" s="679" t="s">
        <v>344</v>
      </c>
      <c r="B16" s="679"/>
      <c r="C16" s="679"/>
      <c r="E16" s="610" t="str">
        <f>IF(GS_ZivHeiAHV&lt;&gt;"",GS_ZivHeiAHV,"")</f>
        <v/>
      </c>
      <c r="F16" s="610"/>
    </row>
    <row r="18" spans="1:2" x14ac:dyDescent="0.2">
      <c r="A18" s="4" t="s">
        <v>364</v>
      </c>
    </row>
    <row r="19" spans="1:2" x14ac:dyDescent="0.2">
      <c r="A19" s="4" t="s">
        <v>365</v>
      </c>
    </row>
    <row r="20" spans="1:2" x14ac:dyDescent="0.2">
      <c r="A20" s="4" t="s">
        <v>366</v>
      </c>
    </row>
    <row r="22" spans="1:2" x14ac:dyDescent="0.2">
      <c r="A22" s="178" t="s">
        <v>105</v>
      </c>
      <c r="B22" s="4" t="s">
        <v>367</v>
      </c>
    </row>
    <row r="23" spans="1:2" x14ac:dyDescent="0.2">
      <c r="B23" s="4" t="s">
        <v>368</v>
      </c>
    </row>
    <row r="24" spans="1:2" x14ac:dyDescent="0.2">
      <c r="B24" s="4" t="s">
        <v>369</v>
      </c>
    </row>
    <row r="26" spans="1:2" x14ac:dyDescent="0.2">
      <c r="A26" s="178" t="s">
        <v>105</v>
      </c>
      <c r="B26" s="4" t="s">
        <v>370</v>
      </c>
    </row>
    <row r="27" spans="1:2" x14ac:dyDescent="0.2">
      <c r="B27" s="4" t="s">
        <v>371</v>
      </c>
    </row>
    <row r="28" spans="1:2" x14ac:dyDescent="0.2">
      <c r="B28" s="4" t="s">
        <v>372</v>
      </c>
    </row>
    <row r="30" spans="1:2" x14ac:dyDescent="0.2">
      <c r="A30" s="4" t="s">
        <v>373</v>
      </c>
    </row>
    <row r="31" spans="1:2" x14ac:dyDescent="0.2">
      <c r="A31" s="4" t="s">
        <v>374</v>
      </c>
    </row>
    <row r="32" spans="1:2" x14ac:dyDescent="0.2">
      <c r="A32" s="4" t="s">
        <v>375</v>
      </c>
    </row>
    <row r="33" spans="1:13" x14ac:dyDescent="0.2">
      <c r="A33" s="4" t="s">
        <v>350</v>
      </c>
    </row>
    <row r="35" spans="1:13" x14ac:dyDescent="0.2">
      <c r="A35" s="684"/>
      <c r="B35" s="684"/>
      <c r="C35" s="684"/>
    </row>
    <row r="36" spans="1:13" x14ac:dyDescent="0.2">
      <c r="A36" s="4" t="s">
        <v>351</v>
      </c>
      <c r="G36" s="4" t="s">
        <v>352</v>
      </c>
    </row>
    <row r="38" spans="1:13" x14ac:dyDescent="0.2">
      <c r="L38" s="179"/>
    </row>
    <row r="39" spans="1:13" x14ac:dyDescent="0.2">
      <c r="A39" s="675" t="str">
        <f ca="1">Merkblatt!A61</f>
        <v>, 05.12.2024</v>
      </c>
      <c r="B39" s="675"/>
      <c r="C39" s="675"/>
      <c r="D39" s="675"/>
      <c r="E39" s="675"/>
      <c r="G39" s="676" t="str">
        <f>SUBSTITUTE(GS_ZivHeiName &amp; " " &amp; GS_ZivHeiVorname,"&lt;", "")</f>
        <v xml:space="preserve"> </v>
      </c>
      <c r="H39" s="676"/>
      <c r="I39" s="676"/>
      <c r="J39" s="676"/>
      <c r="K39" s="179"/>
      <c r="M39" s="179"/>
    </row>
    <row r="42" spans="1:13" x14ac:dyDescent="0.2">
      <c r="A42" s="4" t="s">
        <v>134</v>
      </c>
      <c r="G42" s="677"/>
      <c r="H42" s="677"/>
      <c r="I42" s="677"/>
      <c r="J42" s="677"/>
    </row>
    <row r="43" spans="1:13" x14ac:dyDescent="0.2">
      <c r="G43" s="677"/>
      <c r="H43" s="677"/>
      <c r="I43" s="677"/>
      <c r="J43" s="677"/>
    </row>
    <row r="44" spans="1:13" x14ac:dyDescent="0.2">
      <c r="G44" s="677"/>
      <c r="H44" s="677"/>
      <c r="I44" s="677"/>
      <c r="J44" s="677"/>
    </row>
    <row r="45" spans="1:13" x14ac:dyDescent="0.2">
      <c r="A45" s="4" t="s">
        <v>356</v>
      </c>
      <c r="G45" s="677"/>
      <c r="H45" s="677"/>
      <c r="I45" s="677"/>
      <c r="J45" s="677"/>
    </row>
    <row r="46" spans="1:13" x14ac:dyDescent="0.2">
      <c r="G46" s="677"/>
      <c r="H46" s="677"/>
      <c r="I46" s="677"/>
      <c r="J46" s="677"/>
    </row>
    <row r="47" spans="1:13" x14ac:dyDescent="0.2">
      <c r="G47" s="677"/>
      <c r="H47" s="677"/>
      <c r="I47" s="677"/>
      <c r="J47" s="677"/>
    </row>
    <row r="48" spans="1:13" x14ac:dyDescent="0.2">
      <c r="G48" s="677"/>
      <c r="H48" s="677"/>
      <c r="I48" s="677"/>
      <c r="J48" s="67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26" t="s">
        <v>359</v>
      </c>
    </row>
    <row r="96" spans="1:11" ht="14.25" customHeight="1" x14ac:dyDescent="0.2">
      <c r="A96" s="674" t="s">
        <v>376</v>
      </c>
      <c r="B96" s="674"/>
      <c r="C96" s="674"/>
      <c r="D96" s="674"/>
      <c r="E96" s="674"/>
      <c r="F96" s="674"/>
      <c r="G96" s="674"/>
      <c r="H96" s="674"/>
      <c r="I96" s="674"/>
      <c r="J96" s="674"/>
      <c r="K96" s="674"/>
    </row>
    <row r="97" spans="1:11" x14ac:dyDescent="0.2">
      <c r="A97" s="674"/>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C48"/>
  <sheetViews>
    <sheetView showGridLines="0" zoomScaleNormal="100" zoomScaleSheetLayoutView="55" workbookViewId="0">
      <selection sqref="A1:AB1"/>
    </sheetView>
  </sheetViews>
  <sheetFormatPr baseColWidth="10" defaultColWidth="3.28515625" defaultRowHeight="12.75" x14ac:dyDescent="0.2"/>
  <cols>
    <col min="1" max="2" width="3.42578125" style="114" customWidth="1"/>
    <col min="3" max="3" width="4.42578125" style="114" customWidth="1"/>
    <col min="4" max="4" width="2.5703125" style="114" customWidth="1"/>
    <col min="5" max="13" width="3.42578125" style="114" customWidth="1"/>
    <col min="14" max="14" width="3" style="114" customWidth="1"/>
    <col min="15" max="15" width="1.5703125" style="114" customWidth="1"/>
    <col min="16" max="20" width="3.42578125" style="114" customWidth="1"/>
    <col min="21" max="21" width="3.140625" style="114" customWidth="1"/>
    <col min="22" max="27" width="3.42578125" style="114" customWidth="1"/>
    <col min="28" max="28" width="6.28515625" style="114" customWidth="1"/>
    <col min="29" max="16384" width="3.28515625" style="114"/>
  </cols>
  <sheetData>
    <row r="1" spans="1:29" ht="51.75" customHeight="1" x14ac:dyDescent="0.2">
      <c r="A1" s="685" t="s">
        <v>135</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7"/>
    </row>
    <row r="2" spans="1:29" ht="12.75" customHeight="1" x14ac:dyDescent="0.2">
      <c r="A2" s="694"/>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174"/>
    </row>
    <row r="3" spans="1:29" ht="12.75" customHeight="1" x14ac:dyDescent="0.2">
      <c r="A3" s="694"/>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174"/>
    </row>
    <row r="4" spans="1:29" ht="9.9499999999999993" customHeight="1" x14ac:dyDescent="0.2">
      <c r="A4" s="694"/>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174"/>
    </row>
    <row r="5" spans="1:29" s="1" customFormat="1" ht="14.25" x14ac:dyDescent="0.2">
      <c r="A5" s="1" t="s">
        <v>136</v>
      </c>
      <c r="I5" s="43"/>
    </row>
    <row r="6" spans="1:29" s="1" customFormat="1" ht="9.9499999999999993" customHeight="1" x14ac:dyDescent="0.2">
      <c r="AC6" s="1" t="s">
        <v>9</v>
      </c>
    </row>
    <row r="7" spans="1:29" s="1" customFormat="1" ht="15" x14ac:dyDescent="0.2">
      <c r="A7" s="691" t="str">
        <f>SUBSTITUTE(GS_NAME&amp; " " &amp; GS_VORNAME,"&lt;", "")</f>
        <v xml:space="preserve"> </v>
      </c>
      <c r="B7" s="691"/>
      <c r="C7" s="691"/>
      <c r="D7" s="691"/>
      <c r="E7" s="691"/>
      <c r="F7" s="691"/>
      <c r="G7" s="691"/>
      <c r="H7" s="691"/>
      <c r="I7" s="691"/>
      <c r="J7" s="691"/>
      <c r="K7" s="693" t="s">
        <v>6</v>
      </c>
      <c r="L7" s="689"/>
      <c r="M7" s="689"/>
      <c r="N7" s="692" t="str">
        <f>IF(GS_AHV&lt;&gt;"",GS_AHV,"")</f>
        <v/>
      </c>
      <c r="O7" s="692"/>
      <c r="P7" s="692" t="str">
        <f>IF(GS_AHV&lt;&gt;"",GS_AHV,"")</f>
        <v/>
      </c>
      <c r="Q7" s="692"/>
      <c r="R7" s="692" t="str">
        <f>IF(GS_AHV&lt;&gt;"",GS_AHV,"")</f>
        <v/>
      </c>
      <c r="S7" s="692"/>
      <c r="V7" s="39" t="s">
        <v>137</v>
      </c>
      <c r="W7" s="100"/>
      <c r="X7" s="690" t="str">
        <f>IF(GS_GebDat&lt;&gt;"",GS_GebDat,"")</f>
        <v/>
      </c>
      <c r="Y7" s="690" t="str">
        <f>IF(GS_GebDat&lt;&gt;"",GS_GebDat,"")</f>
        <v/>
      </c>
      <c r="Z7" s="690" t="str">
        <f>IF(GS_GebDat&lt;&gt;"",GS_GebDat,"")</f>
        <v/>
      </c>
      <c r="AA7" s="690" t="str">
        <f>IF(GS_GebDat&lt;&gt;"",GS_GebDat,"")</f>
        <v/>
      </c>
    </row>
    <row r="8" spans="1:29" s="1" customFormat="1" ht="9" customHeight="1" x14ac:dyDescent="0.2">
      <c r="Z8" s="688"/>
      <c r="AA8" s="688"/>
      <c r="AB8" s="688"/>
    </row>
    <row r="9" spans="1:29" s="1" customFormat="1" ht="15" x14ac:dyDescent="0.2">
      <c r="A9" s="691" t="str">
        <f>SUBSTITUTE(GS_ZivHeiName &amp; " " &amp; GS_ZivHeiVorname,"&lt;", "")</f>
        <v xml:space="preserve"> </v>
      </c>
      <c r="B9" s="691"/>
      <c r="C9" s="691"/>
      <c r="D9" s="691"/>
      <c r="E9" s="691"/>
      <c r="F9" s="691"/>
      <c r="G9" s="691"/>
      <c r="H9" s="691"/>
      <c r="I9" s="691"/>
      <c r="J9" s="691"/>
      <c r="K9" s="689" t="s">
        <v>6</v>
      </c>
      <c r="L9" s="689"/>
      <c r="M9" s="689"/>
      <c r="N9" s="692" t="str">
        <f>IF(GS_ZivHeiAHV&lt;&gt;"",GS_ZivHeiAHV,"")</f>
        <v/>
      </c>
      <c r="O9" s="692"/>
      <c r="P9" s="692"/>
      <c r="Q9" s="692"/>
      <c r="R9" s="692"/>
      <c r="S9" s="692"/>
      <c r="U9" s="1" t="s">
        <v>138</v>
      </c>
      <c r="V9" s="39" t="s">
        <v>139</v>
      </c>
      <c r="X9" s="690" t="str">
        <f>IF(GS_ZivHeiGebDat&lt;&gt;"",GS_ZivHeiGebDat,"")</f>
        <v/>
      </c>
      <c r="Y9" s="690"/>
      <c r="Z9" s="690"/>
      <c r="AA9" s="690"/>
    </row>
    <row r="10" spans="1:29" s="1" customFormat="1" ht="15" x14ac:dyDescent="0.2">
      <c r="A10" s="180"/>
      <c r="B10" s="180"/>
      <c r="C10" s="180"/>
      <c r="D10" s="180"/>
      <c r="E10" s="180"/>
      <c r="F10" s="180"/>
      <c r="G10" s="180"/>
      <c r="H10" s="180"/>
      <c r="I10" s="180"/>
      <c r="J10" s="180"/>
      <c r="K10" s="71"/>
      <c r="L10" s="71"/>
      <c r="M10" s="71"/>
      <c r="N10" s="181"/>
      <c r="O10" s="181"/>
      <c r="P10" s="181"/>
      <c r="Q10" s="181"/>
      <c r="R10" s="181"/>
      <c r="S10" s="181"/>
      <c r="T10" s="3"/>
      <c r="U10" s="3"/>
      <c r="V10" s="49"/>
      <c r="W10" s="3"/>
      <c r="X10" s="182"/>
      <c r="Y10" s="182"/>
      <c r="Z10" s="182"/>
      <c r="AA10" s="182"/>
    </row>
    <row r="11" spans="1:29" s="1" customFormat="1" ht="18.75" customHeight="1" x14ac:dyDescent="0.2"/>
    <row r="12" spans="1:29" s="1" customFormat="1" ht="14.25" x14ac:dyDescent="0.2">
      <c r="A12" s="1" t="s">
        <v>140</v>
      </c>
      <c r="B12" s="39"/>
      <c r="D12" s="610" t="str">
        <f>SUBSTITUTE(GS_Adresse &amp; ", " &amp; GS_Ort,"&lt;", "")</f>
        <v xml:space="preserve">, </v>
      </c>
      <c r="E12" s="610"/>
      <c r="F12" s="610"/>
      <c r="G12" s="610"/>
      <c r="H12" s="610"/>
      <c r="I12" s="610"/>
      <c r="J12" s="610"/>
      <c r="K12" s="610"/>
      <c r="L12" s="610"/>
      <c r="M12" s="610"/>
      <c r="N12" s="610"/>
      <c r="O12" s="546"/>
      <c r="P12" s="129" t="s">
        <v>141</v>
      </c>
      <c r="AC12" s="1" t="s">
        <v>9</v>
      </c>
    </row>
    <row r="13" spans="1:29" s="1" customFormat="1" ht="9" customHeight="1" x14ac:dyDescent="0.2"/>
    <row r="14" spans="1:29" s="1" customFormat="1" ht="14.25" x14ac:dyDescent="0.2">
      <c r="A14" s="129" t="s">
        <v>142</v>
      </c>
    </row>
    <row r="15" spans="1:29" s="1" customFormat="1" ht="9" customHeight="1" x14ac:dyDescent="0.2"/>
    <row r="16" spans="1:29" s="1" customFormat="1" ht="14.25" x14ac:dyDescent="0.2">
      <c r="A16" s="129" t="s">
        <v>143</v>
      </c>
    </row>
    <row r="17" spans="1:22" s="1" customFormat="1" ht="9" customHeight="1" x14ac:dyDescent="0.2"/>
    <row r="18" spans="1:22" s="1" customFormat="1" ht="14.25" x14ac:dyDescent="0.2">
      <c r="A18" s="129" t="s">
        <v>144</v>
      </c>
      <c r="B18" s="8"/>
      <c r="C18" s="8"/>
      <c r="D18" s="8"/>
      <c r="E18" s="8"/>
      <c r="F18" s="8"/>
      <c r="G18" s="8"/>
      <c r="H18" s="8"/>
      <c r="I18" s="8"/>
      <c r="J18" s="8"/>
      <c r="K18" s="8"/>
      <c r="L18" s="8"/>
      <c r="M18" s="8"/>
      <c r="N18" s="8"/>
    </row>
    <row r="19" spans="1:22" s="1" customFormat="1" ht="9" customHeight="1" x14ac:dyDescent="0.2"/>
    <row r="20" spans="1:22" s="1" customFormat="1" ht="14.25" x14ac:dyDescent="0.2">
      <c r="A20" s="1" t="s">
        <v>145</v>
      </c>
      <c r="B20" s="8"/>
      <c r="C20" s="8"/>
      <c r="D20" s="8"/>
      <c r="E20" s="8"/>
      <c r="F20" s="610" t="str">
        <f>IF(UNTERST_WOHNS&lt;&gt;"",UNTERST_WOHNS,"")</f>
        <v/>
      </c>
      <c r="G20" s="610"/>
      <c r="H20" s="610"/>
      <c r="I20" s="610"/>
      <c r="J20" s="610"/>
      <c r="K20" s="610"/>
      <c r="L20" s="8"/>
      <c r="M20" s="1" t="s">
        <v>146</v>
      </c>
      <c r="N20" s="8"/>
    </row>
    <row r="21" spans="1:22" s="1" customFormat="1" ht="9" customHeight="1" x14ac:dyDescent="0.2"/>
    <row r="22" spans="1:22" s="1" customFormat="1" ht="14.25" x14ac:dyDescent="0.2">
      <c r="A22" s="1" t="s">
        <v>147</v>
      </c>
      <c r="O22" s="610" t="str">
        <f>IF(UNTERST_WOHNS&lt;&gt;"",UNTERST_WOHNS,"")</f>
        <v/>
      </c>
      <c r="P22" s="610"/>
      <c r="Q22" s="610"/>
      <c r="R22" s="610"/>
      <c r="S22" s="610"/>
      <c r="T22" s="610"/>
      <c r="U22" s="610"/>
      <c r="V22" s="129" t="s">
        <v>148</v>
      </c>
    </row>
    <row r="23" spans="1:22" s="1" customFormat="1" ht="9" customHeight="1" x14ac:dyDescent="0.2"/>
    <row r="24" spans="1:22" s="1" customFormat="1" ht="14.25" x14ac:dyDescent="0.2">
      <c r="A24" s="1" t="s">
        <v>149</v>
      </c>
    </row>
    <row r="25" spans="1:22" s="1" customFormat="1" ht="9" customHeight="1" x14ac:dyDescent="0.2"/>
    <row r="26" spans="1:22" s="1" customFormat="1" ht="14.25" x14ac:dyDescent="0.2">
      <c r="A26" s="1" t="s">
        <v>150</v>
      </c>
      <c r="E26" s="610" t="str">
        <f>IF(UNTERST_WOHNS&lt;&gt;"",UNTERST_WOHNS,"")</f>
        <v/>
      </c>
      <c r="F26" s="610"/>
      <c r="G26" s="610"/>
      <c r="H26" s="610"/>
      <c r="I26" s="610"/>
      <c r="J26" s="610"/>
      <c r="K26" s="610"/>
      <c r="L26" s="129" t="s">
        <v>151</v>
      </c>
      <c r="O26" s="21"/>
    </row>
    <row r="27" spans="1:22" s="1" customFormat="1" ht="9" customHeight="1" x14ac:dyDescent="0.2"/>
    <row r="28" spans="1:22" s="1" customFormat="1" ht="14.25" x14ac:dyDescent="0.2">
      <c r="A28" s="129" t="s">
        <v>152</v>
      </c>
    </row>
    <row r="29" spans="1:22" s="1" customFormat="1" ht="9" customHeight="1" x14ac:dyDescent="0.2"/>
    <row r="30" spans="1:22" s="1" customFormat="1" ht="14.25" x14ac:dyDescent="0.2"/>
    <row r="31" spans="1:22" s="1" customFormat="1" ht="9" customHeight="1" x14ac:dyDescent="0.2"/>
    <row r="32" spans="1:22" s="1" customFormat="1" ht="14.25" x14ac:dyDescent="0.2"/>
    <row r="33" spans="1:28" s="1" customFormat="1" ht="14.25" x14ac:dyDescent="0.2">
      <c r="A33" s="28" t="s">
        <v>133</v>
      </c>
      <c r="B33" s="28"/>
      <c r="C33" s="28"/>
      <c r="D33" s="28"/>
      <c r="E33" s="28"/>
      <c r="L33" s="563" t="s">
        <v>153</v>
      </c>
      <c r="M33" s="563"/>
      <c r="N33" s="563"/>
      <c r="O33" s="563"/>
      <c r="P33" s="563"/>
    </row>
    <row r="34" spans="1:28" s="1" customFormat="1" ht="15" x14ac:dyDescent="0.2">
      <c r="J34" s="183"/>
      <c r="K34" s="183"/>
      <c r="L34" s="183"/>
      <c r="M34" s="183"/>
    </row>
    <row r="35" spans="1:28" ht="15" x14ac:dyDescent="0.2">
      <c r="K35" s="183"/>
      <c r="L35" s="183"/>
      <c r="M35" s="183"/>
      <c r="N35" s="183"/>
      <c r="O35" s="183"/>
      <c r="P35" s="183"/>
    </row>
    <row r="36" spans="1:28" ht="15" x14ac:dyDescent="0.2">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4"/>
    </row>
    <row r="37" spans="1:28" ht="15" x14ac:dyDescent="0.2">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row>
    <row r="38" spans="1:28" ht="14.25" x14ac:dyDescent="0.2">
      <c r="A38" s="610" t="str">
        <f ca="1">IF(Merkblatt!A61&lt;&gt;"",Merkblatt!A61,"")</f>
        <v>, 05.12.2024</v>
      </c>
      <c r="B38" s="610"/>
      <c r="C38" s="610"/>
      <c r="D38" s="610"/>
      <c r="E38" s="610"/>
      <c r="F38" s="610"/>
      <c r="G38" s="610"/>
      <c r="H38" s="610"/>
      <c r="I38" s="610"/>
      <c r="J38" s="610"/>
      <c r="L38" s="697" t="str">
        <f>A7</f>
        <v xml:space="preserve"> </v>
      </c>
      <c r="M38" s="697"/>
      <c r="N38" s="697"/>
      <c r="O38" s="697"/>
      <c r="P38" s="697"/>
      <c r="Q38" s="697"/>
      <c r="R38" s="697"/>
      <c r="S38" s="697"/>
      <c r="U38" s="695" t="str">
        <f>A9</f>
        <v xml:space="preserve"> </v>
      </c>
      <c r="V38" s="695"/>
      <c r="W38" s="695"/>
      <c r="X38" s="695"/>
      <c r="Y38" s="695"/>
      <c r="Z38" s="695"/>
      <c r="AA38" s="695"/>
      <c r="AB38" s="21"/>
    </row>
    <row r="39" spans="1:28" ht="15" x14ac:dyDescent="0.2">
      <c r="A39" s="183"/>
      <c r="B39" s="183"/>
      <c r="C39" s="183"/>
      <c r="D39" s="183"/>
      <c r="E39" s="183"/>
      <c r="F39" s="183"/>
      <c r="G39" s="183"/>
      <c r="H39" s="183"/>
      <c r="I39" s="183"/>
      <c r="J39" s="183"/>
      <c r="K39" s="183"/>
      <c r="L39" s="183"/>
      <c r="M39" s="183"/>
      <c r="N39" s="183"/>
      <c r="O39" s="183"/>
      <c r="P39" s="183"/>
      <c r="Q39" s="183"/>
      <c r="R39" s="183"/>
      <c r="S39" s="183"/>
      <c r="T39" s="185"/>
      <c r="U39" s="183"/>
      <c r="V39" s="183"/>
      <c r="W39" s="183"/>
      <c r="X39" s="183"/>
      <c r="Y39" s="183"/>
      <c r="Z39" s="183"/>
      <c r="AA39" s="183"/>
      <c r="AB39" s="183"/>
    </row>
    <row r="40" spans="1:28" ht="15" x14ac:dyDescent="0.2">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row>
    <row r="41" spans="1:28" ht="15.75" x14ac:dyDescent="0.25">
      <c r="A41" s="13" t="s">
        <v>154</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row>
    <row r="42" spans="1:28" ht="15" x14ac:dyDescent="0.2">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row>
    <row r="43" spans="1:28" ht="15" x14ac:dyDescent="0.2">
      <c r="A43" s="183" t="s">
        <v>97</v>
      </c>
      <c r="B43" s="696"/>
      <c r="C43" s="696"/>
      <c r="D43" s="696"/>
      <c r="E43" s="696"/>
      <c r="F43" s="696"/>
      <c r="G43" s="696"/>
      <c r="H43" s="696"/>
      <c r="I43" s="696"/>
      <c r="J43" s="696"/>
      <c r="K43" s="696"/>
      <c r="L43" s="696"/>
      <c r="M43" s="696"/>
      <c r="N43" s="696"/>
      <c r="O43" s="696"/>
      <c r="P43" s="696"/>
      <c r="Q43" s="696"/>
      <c r="R43" s="696"/>
      <c r="S43" s="696"/>
      <c r="T43" s="696"/>
      <c r="U43" s="186"/>
      <c r="V43" s="183"/>
      <c r="W43" s="183"/>
      <c r="X43" s="183"/>
      <c r="Y43" s="183"/>
      <c r="Z43" s="183"/>
      <c r="AA43" s="183"/>
      <c r="AB43" s="183"/>
    </row>
    <row r="44" spans="1:28" ht="15" x14ac:dyDescent="0.2">
      <c r="A44" s="183" t="s">
        <v>97</v>
      </c>
      <c r="B44" s="696"/>
      <c r="C44" s="696"/>
      <c r="D44" s="696"/>
      <c r="E44" s="696"/>
      <c r="F44" s="696"/>
      <c r="G44" s="696"/>
      <c r="H44" s="696"/>
      <c r="I44" s="696"/>
      <c r="J44" s="696"/>
      <c r="K44" s="696"/>
      <c r="L44" s="696"/>
      <c r="M44" s="696"/>
      <c r="N44" s="696"/>
      <c r="O44" s="696"/>
      <c r="P44" s="696"/>
      <c r="Q44" s="696"/>
      <c r="R44" s="696"/>
      <c r="S44" s="696"/>
      <c r="T44" s="696"/>
      <c r="U44" s="183"/>
      <c r="V44" s="183"/>
      <c r="W44" s="183"/>
      <c r="X44" s="183"/>
      <c r="Y44" s="183"/>
      <c r="Z44" s="183"/>
      <c r="AA44" s="183"/>
      <c r="AB44" s="183"/>
    </row>
    <row r="45" spans="1:28" ht="15" x14ac:dyDescent="0.2">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row>
    <row r="46" spans="1:28" ht="15" x14ac:dyDescent="0.2">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row>
    <row r="47" spans="1:28"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sheetData>
  <mergeCells count="23">
    <mergeCell ref="A4:AA4"/>
    <mergeCell ref="U38:AA38"/>
    <mergeCell ref="B44:T44"/>
    <mergeCell ref="B43:T43"/>
    <mergeCell ref="L38:S38"/>
    <mergeCell ref="A38:J38"/>
    <mergeCell ref="E26:K26"/>
    <mergeCell ref="A1:AB1"/>
    <mergeCell ref="L33:P33"/>
    <mergeCell ref="Z8:AB8"/>
    <mergeCell ref="K9:M9"/>
    <mergeCell ref="X7:AA7"/>
    <mergeCell ref="A7:J7"/>
    <mergeCell ref="A9:J9"/>
    <mergeCell ref="N7:S7"/>
    <mergeCell ref="K7:M7"/>
    <mergeCell ref="X9:AA9"/>
    <mergeCell ref="N9:S9"/>
    <mergeCell ref="F20:K20"/>
    <mergeCell ref="O22:U22"/>
    <mergeCell ref="D12:O12"/>
    <mergeCell ref="A2:AA2"/>
    <mergeCell ref="A3:AA3"/>
  </mergeCells>
  <pageMargins left="0.54027780000000003" right="0.57986110000000002" top="0.55138889999999996" bottom="0.74791660000000004" header="0.39374999999999999" footer="0.3541667"/>
  <pageSetup paperSize="9" scale="96" fitToHeight="0" orientation="portrait" r:id="rId1"/>
  <headerFooter alignWithMargins="0"/>
  <colBreaks count="1" manualBreakCount="1">
    <brk id="2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80"/>
  <sheetViews>
    <sheetView showGridLines="0" zoomScaleNormal="100" zoomScaleSheetLayoutView="100" workbookViewId="0">
      <selection sqref="A1:G1"/>
    </sheetView>
  </sheetViews>
  <sheetFormatPr baseColWidth="10" defaultColWidth="11.5703125" defaultRowHeight="12.75" x14ac:dyDescent="0.2"/>
  <cols>
    <col min="1" max="6" width="11.5703125" style="114" customWidth="1"/>
    <col min="7" max="7" width="18.7109375" style="114" customWidth="1"/>
    <col min="8" max="16384" width="11.5703125" style="114"/>
  </cols>
  <sheetData>
    <row r="1" spans="1:8" ht="27" x14ac:dyDescent="0.35">
      <c r="A1" s="701" t="s">
        <v>155</v>
      </c>
      <c r="B1" s="702"/>
      <c r="C1" s="702"/>
      <c r="D1" s="702"/>
      <c r="E1" s="702"/>
      <c r="F1" s="702"/>
      <c r="G1" s="703"/>
    </row>
    <row r="2" spans="1:8" ht="30.75" customHeight="1" x14ac:dyDescent="0.2">
      <c r="A2" s="704" t="s">
        <v>434</v>
      </c>
      <c r="B2" s="705"/>
      <c r="C2" s="705"/>
      <c r="D2" s="705"/>
      <c r="E2" s="705"/>
      <c r="F2" s="705"/>
      <c r="G2" s="706"/>
    </row>
    <row r="3" spans="1:8" x14ac:dyDescent="0.2">
      <c r="A3" s="707" t="s">
        <v>156</v>
      </c>
      <c r="B3" s="708"/>
      <c r="C3" s="708"/>
      <c r="D3" s="708"/>
      <c r="E3" s="708"/>
      <c r="F3" s="708"/>
      <c r="G3" s="708"/>
      <c r="H3" s="189"/>
    </row>
    <row r="4" spans="1:8" s="8" customFormat="1" ht="11.25" x14ac:dyDescent="0.2">
      <c r="A4" s="707" t="s">
        <v>205</v>
      </c>
      <c r="B4" s="709"/>
      <c r="C4" s="709"/>
      <c r="D4" s="709"/>
      <c r="E4" s="709"/>
      <c r="F4" s="709"/>
      <c r="G4" s="709"/>
    </row>
    <row r="5" spans="1:8" s="8" customFormat="1" ht="11.25" x14ac:dyDescent="0.2">
      <c r="A5" s="190"/>
      <c r="B5" s="126"/>
      <c r="C5" s="126"/>
      <c r="D5" s="191"/>
      <c r="E5" s="126"/>
      <c r="F5" s="126"/>
      <c r="G5" s="126"/>
    </row>
    <row r="6" spans="1:8" s="7" customFormat="1" x14ac:dyDescent="0.2">
      <c r="A6" s="193" t="s">
        <v>50</v>
      </c>
      <c r="C6" s="710" t="s">
        <v>9</v>
      </c>
      <c r="D6" s="711"/>
      <c r="E6" s="711"/>
      <c r="F6" s="194" t="s">
        <v>45</v>
      </c>
      <c r="G6" s="385" t="str">
        <f>IF('Budget Unterstützungseinheit'!I9=""," ",'Budget Unterstützungseinheit'!I9)</f>
        <v xml:space="preserve"> </v>
      </c>
    </row>
    <row r="7" spans="1:8" ht="7.5" customHeight="1" x14ac:dyDescent="0.2">
      <c r="A7" s="192"/>
    </row>
    <row r="8" spans="1:8" s="7" customFormat="1" x14ac:dyDescent="0.2">
      <c r="A8" s="699" t="s">
        <v>276</v>
      </c>
      <c r="B8" s="700"/>
      <c r="C8" s="700"/>
      <c r="D8" s="700"/>
      <c r="E8" s="9"/>
      <c r="F8" s="9"/>
      <c r="G8" s="195" t="s">
        <v>157</v>
      </c>
      <c r="H8" s="9"/>
    </row>
    <row r="10" spans="1:8" s="7" customFormat="1" x14ac:dyDescent="0.2">
      <c r="A10" s="196" t="s">
        <v>224</v>
      </c>
      <c r="B10" s="7" t="s">
        <v>266</v>
      </c>
      <c r="G10" s="428">
        <f>+'Budget Unterstützungseinheit'!I17</f>
        <v>0</v>
      </c>
    </row>
    <row r="11" spans="1:8" ht="15.75" x14ac:dyDescent="0.25">
      <c r="A11" s="197"/>
      <c r="B11" s="13"/>
      <c r="C11" s="183"/>
      <c r="D11" s="183"/>
      <c r="E11" s="183"/>
      <c r="F11" s="183"/>
      <c r="G11" s="7"/>
    </row>
    <row r="12" spans="1:8" s="13" customFormat="1" ht="15.75" x14ac:dyDescent="0.25">
      <c r="A12" s="13" t="s">
        <v>158</v>
      </c>
      <c r="G12" s="9"/>
    </row>
    <row r="13" spans="1:8" x14ac:dyDescent="0.2">
      <c r="G13" s="7"/>
    </row>
    <row r="14" spans="1:8" s="7" customFormat="1" x14ac:dyDescent="0.2">
      <c r="A14" s="198" t="s">
        <v>190</v>
      </c>
      <c r="G14" s="429">
        <f>ROUND((G10/100)*41.3,2)</f>
        <v>0</v>
      </c>
    </row>
    <row r="15" spans="1:8" ht="2.4500000000000002" customHeight="1" x14ac:dyDescent="0.2">
      <c r="A15" s="1"/>
      <c r="G15" s="7"/>
    </row>
    <row r="16" spans="1:8" ht="14.25" customHeight="1" x14ac:dyDescent="0.2">
      <c r="A16" s="198" t="s">
        <v>191</v>
      </c>
      <c r="B16" s="7"/>
      <c r="C16" s="7"/>
      <c r="D16" s="7"/>
      <c r="G16" s="429">
        <f>ROUND((G10/100)*9.8,2)</f>
        <v>0</v>
      </c>
    </row>
    <row r="17" spans="1:7" ht="2.4500000000000002" customHeight="1" x14ac:dyDescent="0.2">
      <c r="A17" s="1"/>
      <c r="G17" s="7"/>
    </row>
    <row r="18" spans="1:7" s="7" customFormat="1" x14ac:dyDescent="0.2">
      <c r="A18" s="198" t="s">
        <v>192</v>
      </c>
      <c r="G18" s="429">
        <f>ROUND((G10/100)*4.7,2)</f>
        <v>0</v>
      </c>
    </row>
    <row r="19" spans="1:7" ht="2.4500000000000002" customHeight="1" x14ac:dyDescent="0.2">
      <c r="A19" s="1"/>
      <c r="G19" s="7"/>
    </row>
    <row r="20" spans="1:7" s="7" customFormat="1" x14ac:dyDescent="0.2">
      <c r="A20" s="198" t="s">
        <v>193</v>
      </c>
    </row>
    <row r="21" spans="1:7" s="7" customFormat="1" x14ac:dyDescent="0.2">
      <c r="A21" s="7" t="s">
        <v>194</v>
      </c>
      <c r="B21" s="188"/>
      <c r="G21" s="429">
        <f>ROUND((G10/100)*4.2,2)</f>
        <v>0</v>
      </c>
    </row>
    <row r="22" spans="1:7" ht="2.4500000000000002" customHeight="1" x14ac:dyDescent="0.2">
      <c r="A22" s="1"/>
      <c r="G22" s="7"/>
    </row>
    <row r="23" spans="1:7" s="7" customFormat="1" x14ac:dyDescent="0.2">
      <c r="A23" s="7" t="s">
        <v>195</v>
      </c>
    </row>
    <row r="24" spans="1:7" s="7" customFormat="1" x14ac:dyDescent="0.2">
      <c r="A24" s="7" t="s">
        <v>200</v>
      </c>
      <c r="G24" s="429">
        <f>ROUND((G10/100)*9.6,2)</f>
        <v>0</v>
      </c>
    </row>
    <row r="25" spans="1:7" ht="2.4500000000000002" customHeight="1" x14ac:dyDescent="0.2">
      <c r="A25" s="1"/>
      <c r="G25" s="7"/>
    </row>
    <row r="26" spans="1:7" s="7" customFormat="1" x14ac:dyDescent="0.2">
      <c r="A26" s="7" t="s">
        <v>196</v>
      </c>
    </row>
    <row r="27" spans="1:7" s="7" customFormat="1" x14ac:dyDescent="0.2">
      <c r="A27" s="7" t="s">
        <v>197</v>
      </c>
      <c r="G27" s="429">
        <f>ROUND((G10/100)*6.1,2)</f>
        <v>0</v>
      </c>
    </row>
    <row r="28" spans="1:7" ht="2.4500000000000002" customHeight="1" x14ac:dyDescent="0.2">
      <c r="A28" s="1"/>
      <c r="G28" s="7"/>
    </row>
    <row r="29" spans="1:7" s="7" customFormat="1" x14ac:dyDescent="0.2">
      <c r="A29" s="7" t="s">
        <v>201</v>
      </c>
      <c r="G29" s="429">
        <f>ROUND((G10/100)*8.8,2)</f>
        <v>0</v>
      </c>
    </row>
    <row r="30" spans="1:7" ht="2.4500000000000002" customHeight="1" x14ac:dyDescent="0.2">
      <c r="A30" s="1"/>
      <c r="G30" s="7"/>
    </row>
    <row r="31" spans="1:7" s="7" customFormat="1" x14ac:dyDescent="0.2">
      <c r="A31" s="7" t="s">
        <v>202</v>
      </c>
    </row>
    <row r="32" spans="1:7" s="7" customFormat="1" x14ac:dyDescent="0.2">
      <c r="A32" s="7" t="s">
        <v>203</v>
      </c>
      <c r="G32" s="429">
        <f>ROUND((G10/100)*13.3,2)</f>
        <v>0</v>
      </c>
    </row>
    <row r="33" spans="1:7" ht="2.4500000000000002" customHeight="1" x14ac:dyDescent="0.2">
      <c r="A33" s="1"/>
      <c r="G33" s="7"/>
    </row>
    <row r="34" spans="1:7" s="7" customFormat="1" x14ac:dyDescent="0.2">
      <c r="A34" s="7" t="s">
        <v>204</v>
      </c>
      <c r="G34" s="429">
        <f>ROUND((G10/100)*2.2,2)</f>
        <v>0</v>
      </c>
    </row>
    <row r="35" spans="1:7" ht="8.25" customHeight="1" x14ac:dyDescent="0.2">
      <c r="A35" s="1"/>
      <c r="G35" s="199">
        <f>SUM(G14:G34)</f>
        <v>0</v>
      </c>
    </row>
    <row r="36" spans="1:7" s="7" customFormat="1" x14ac:dyDescent="0.2">
      <c r="A36" s="9" t="s">
        <v>159</v>
      </c>
      <c r="G36" s="429">
        <f>ROUND(G35,0)</f>
        <v>0</v>
      </c>
    </row>
    <row r="37" spans="1:7" s="7" customFormat="1" ht="7.5" customHeight="1" x14ac:dyDescent="0.2">
      <c r="A37" s="9"/>
      <c r="G37" s="200"/>
    </row>
    <row r="38" spans="1:7" s="7" customFormat="1" x14ac:dyDescent="0.2">
      <c r="A38" s="7" t="s">
        <v>267</v>
      </c>
      <c r="B38" s="7" t="s">
        <v>258</v>
      </c>
      <c r="G38" s="429">
        <v>0</v>
      </c>
    </row>
    <row r="39" spans="1:7" s="7" customFormat="1" x14ac:dyDescent="0.2">
      <c r="A39" s="7" t="s">
        <v>261</v>
      </c>
      <c r="B39" s="7" t="s">
        <v>160</v>
      </c>
      <c r="C39" s="188"/>
      <c r="D39" s="188"/>
      <c r="G39" s="429">
        <v>0</v>
      </c>
    </row>
    <row r="40" spans="1:7" s="7" customFormat="1" x14ac:dyDescent="0.2">
      <c r="B40" s="7" t="s">
        <v>161</v>
      </c>
      <c r="G40" s="429">
        <f>+'Budget Unterstützungseinheit'!I30+'Budget Unterstützungseinheit'!I32</f>
        <v>0</v>
      </c>
    </row>
    <row r="41" spans="1:7" s="7" customFormat="1" ht="7.5" customHeight="1" x14ac:dyDescent="0.2">
      <c r="A41" s="9"/>
      <c r="G41" s="200"/>
    </row>
    <row r="42" spans="1:7" s="7" customFormat="1" ht="12.75" customHeight="1" x14ac:dyDescent="0.2">
      <c r="A42" s="201" t="s">
        <v>236</v>
      </c>
      <c r="B42" s="201" t="s">
        <v>277</v>
      </c>
      <c r="G42" s="202"/>
    </row>
    <row r="43" spans="1:7" ht="12.75" customHeight="1" x14ac:dyDescent="0.2">
      <c r="A43" s="7" t="s">
        <v>263</v>
      </c>
      <c r="B43" s="7" t="s">
        <v>238</v>
      </c>
      <c r="C43" s="7"/>
      <c r="D43" s="7"/>
      <c r="E43" s="7"/>
      <c r="F43" s="7"/>
      <c r="G43" s="202"/>
    </row>
    <row r="44" spans="1:7" ht="12.75" customHeight="1" x14ac:dyDescent="0.2">
      <c r="A44" s="7"/>
      <c r="B44" s="698" t="str">
        <f>IF('Budget Unterstützungseinheit'!B40="","",'Budget Unterstützungseinheit'!B40)</f>
        <v/>
      </c>
      <c r="C44" s="698"/>
      <c r="D44" s="698"/>
      <c r="E44" s="698"/>
      <c r="F44" s="7"/>
      <c r="G44" s="430" t="str">
        <f>IF('Budget Unterstützungseinheit'!I40="","",'Budget Unterstützungseinheit'!I40)</f>
        <v/>
      </c>
    </row>
    <row r="45" spans="1:7" ht="12.75" customHeight="1" x14ac:dyDescent="0.2">
      <c r="A45" s="7"/>
      <c r="B45" s="698" t="str">
        <f>IF('Budget Unterstützungseinheit'!B41="","",'Budget Unterstützungseinheit'!B41)</f>
        <v/>
      </c>
      <c r="C45" s="698"/>
      <c r="D45" s="698"/>
      <c r="E45" s="698"/>
      <c r="F45" s="7"/>
      <c r="G45" s="430" t="str">
        <f>IF('Budget Unterstützungseinheit'!I41="","",'Budget Unterstützungseinheit'!I41)</f>
        <v/>
      </c>
    </row>
    <row r="46" spans="1:7" ht="12.75" customHeight="1" x14ac:dyDescent="0.2">
      <c r="A46" s="7"/>
      <c r="B46" s="698" t="str">
        <f>IF('Budget Unterstützungseinheit'!B42="","",'Budget Unterstützungseinheit'!B42)</f>
        <v/>
      </c>
      <c r="C46" s="698"/>
      <c r="D46" s="698"/>
      <c r="E46" s="698"/>
      <c r="F46" s="7"/>
      <c r="G46" s="430" t="str">
        <f>IF('Budget Unterstützungseinheit'!I42="","",'Budget Unterstützungseinheit'!I42)</f>
        <v/>
      </c>
    </row>
    <row r="47" spans="1:7" ht="12.75" customHeight="1" x14ac:dyDescent="0.2">
      <c r="A47" s="7"/>
      <c r="B47" s="698" t="str">
        <f>IF('Budget Unterstützungseinheit'!B43="","",'Budget Unterstützungseinheit'!B43)</f>
        <v/>
      </c>
      <c r="C47" s="698"/>
      <c r="D47" s="698"/>
      <c r="E47" s="698"/>
      <c r="F47" s="7"/>
      <c r="G47" s="430" t="str">
        <f>IF('Budget Unterstützungseinheit'!I43="","",'Budget Unterstützungseinheit'!I43)</f>
        <v/>
      </c>
    </row>
    <row r="48" spans="1:7" ht="12.75" customHeight="1" x14ac:dyDescent="0.2">
      <c r="A48" s="1"/>
      <c r="G48" s="202"/>
    </row>
    <row r="49" spans="1:7" s="7" customFormat="1" ht="12.75" customHeight="1" x14ac:dyDescent="0.2">
      <c r="A49" s="114" t="s">
        <v>264</v>
      </c>
      <c r="B49" s="7" t="s">
        <v>239</v>
      </c>
      <c r="C49" s="114"/>
      <c r="D49" s="114"/>
      <c r="E49" s="114"/>
      <c r="F49" s="114"/>
      <c r="G49" s="202"/>
    </row>
    <row r="50" spans="1:7" ht="12.75" customHeight="1" x14ac:dyDescent="0.2">
      <c r="A50" s="7"/>
      <c r="B50" s="698" t="str">
        <f>IF('Budget Unterstützungseinheit'!B47="","",'Budget Unterstützungseinheit'!B47)</f>
        <v/>
      </c>
      <c r="C50" s="698"/>
      <c r="D50" s="698"/>
      <c r="E50" s="698"/>
      <c r="G50" s="430" t="str">
        <f>IF('Budget Unterstützungseinheit'!I47="","",'Budget Unterstützungseinheit'!I47)</f>
        <v/>
      </c>
    </row>
    <row r="51" spans="1:7" ht="12.75" customHeight="1" x14ac:dyDescent="0.2">
      <c r="A51" s="7"/>
      <c r="B51" s="698" t="str">
        <f>IF('Budget Unterstützungseinheit'!B48="","",'Budget Unterstützungseinheit'!B48)</f>
        <v/>
      </c>
      <c r="C51" s="698"/>
      <c r="D51" s="698"/>
      <c r="E51" s="698"/>
      <c r="G51" s="430" t="str">
        <f>IF('Budget Unterstützungseinheit'!I48="","",'Budget Unterstützungseinheit'!I48)</f>
        <v/>
      </c>
    </row>
    <row r="52" spans="1:7" ht="12.75" customHeight="1" x14ac:dyDescent="0.2">
      <c r="A52" s="7"/>
      <c r="B52" s="698" t="str">
        <f>IF('Budget Unterstützungseinheit'!B49="","",'Budget Unterstützungseinheit'!B49)</f>
        <v/>
      </c>
      <c r="C52" s="698"/>
      <c r="D52" s="698"/>
      <c r="E52" s="698"/>
      <c r="G52" s="430" t="str">
        <f>IF('Budget Unterstützungseinheit'!I49="","",'Budget Unterstützungseinheit'!I49)</f>
        <v/>
      </c>
    </row>
    <row r="53" spans="1:7" ht="12.75" customHeight="1" x14ac:dyDescent="0.2">
      <c r="A53" s="7"/>
      <c r="B53" s="698" t="str">
        <f>IF('Budget Unterstützungseinheit'!B50="","",'Budget Unterstützungseinheit'!B50)</f>
        <v/>
      </c>
      <c r="C53" s="698"/>
      <c r="D53" s="698"/>
      <c r="E53" s="698"/>
      <c r="G53" s="430" t="str">
        <f>IF('Budget Unterstützungseinheit'!I50="","",'Budget Unterstützungseinheit'!I50)</f>
        <v/>
      </c>
    </row>
    <row r="54" spans="1:7" ht="12.75" customHeight="1" x14ac:dyDescent="0.2">
      <c r="A54" s="1"/>
      <c r="G54" s="202"/>
    </row>
    <row r="55" spans="1:7" ht="12.75" customHeight="1" x14ac:dyDescent="0.2">
      <c r="A55" s="114" t="s">
        <v>240</v>
      </c>
      <c r="B55" s="114" t="s">
        <v>162</v>
      </c>
      <c r="G55" s="202"/>
    </row>
    <row r="56" spans="1:7" ht="12.75" customHeight="1" x14ac:dyDescent="0.2">
      <c r="A56" s="7"/>
      <c r="B56" s="698" t="str">
        <f>IF('Budget Unterstützungseinheit'!B54="","",'Budget Unterstützungseinheit'!B54)</f>
        <v/>
      </c>
      <c r="C56" s="698"/>
      <c r="D56" s="698"/>
      <c r="E56" s="698"/>
      <c r="G56" s="430" t="str">
        <f>IF('Budget Unterstützungseinheit'!I54="","",'Budget Unterstützungseinheit'!I54)</f>
        <v/>
      </c>
    </row>
    <row r="57" spans="1:7" ht="12.75" customHeight="1" x14ac:dyDescent="0.2">
      <c r="A57" s="7"/>
      <c r="B57" s="698" t="str">
        <f>IF('Budget Unterstützungseinheit'!B55="","",'Budget Unterstützungseinheit'!B55)</f>
        <v/>
      </c>
      <c r="C57" s="698"/>
      <c r="D57" s="698"/>
      <c r="E57" s="698"/>
      <c r="G57" s="430" t="str">
        <f>IF('Budget Unterstützungseinheit'!I55="","",'Budget Unterstützungseinheit'!I55)</f>
        <v/>
      </c>
    </row>
    <row r="58" spans="1:7" ht="12.75" customHeight="1" x14ac:dyDescent="0.2">
      <c r="A58" s="7"/>
      <c r="B58" s="698" t="str">
        <f>IF('Budget Unterstützungseinheit'!B56="","",'Budget Unterstützungseinheit'!B56)</f>
        <v/>
      </c>
      <c r="C58" s="698"/>
      <c r="D58" s="698"/>
      <c r="E58" s="698"/>
      <c r="G58" s="430" t="str">
        <f>IF('Budget Unterstützungseinheit'!I56="","",'Budget Unterstützungseinheit'!I56)</f>
        <v/>
      </c>
    </row>
    <row r="59" spans="1:7" ht="12.75" customHeight="1" x14ac:dyDescent="0.2">
      <c r="A59" s="7"/>
      <c r="B59" s="698" t="str">
        <f>IF('Budget Unterstützungseinheit'!B57="","",'Budget Unterstützungseinheit'!B57)</f>
        <v/>
      </c>
      <c r="C59" s="698"/>
      <c r="D59" s="698"/>
      <c r="E59" s="698"/>
      <c r="G59" s="430" t="str">
        <f>IF('Budget Unterstützungseinheit'!I57="","",'Budget Unterstützungseinheit'!I57)</f>
        <v/>
      </c>
    </row>
    <row r="60" spans="1:7" ht="12.75" customHeight="1" x14ac:dyDescent="0.2">
      <c r="A60" s="1"/>
      <c r="G60" s="202"/>
    </row>
    <row r="61" spans="1:7" ht="12.75" customHeight="1" x14ac:dyDescent="0.2">
      <c r="A61" s="114" t="s">
        <v>241</v>
      </c>
      <c r="B61" s="114" t="s">
        <v>163</v>
      </c>
      <c r="G61" s="202"/>
    </row>
    <row r="62" spans="1:7" ht="12.75" customHeight="1" x14ac:dyDescent="0.2">
      <c r="A62" s="7"/>
      <c r="B62" s="698" t="str">
        <f>IF('Budget Unterstützungseinheit'!B61="","",'Budget Unterstützungseinheit'!B61)</f>
        <v/>
      </c>
      <c r="C62" s="698"/>
      <c r="D62" s="698"/>
      <c r="E62" s="698"/>
      <c r="G62" s="430" t="str">
        <f>IF('Budget Unterstützungseinheit'!I61="","",'Budget Unterstützungseinheit'!I61)</f>
        <v/>
      </c>
    </row>
    <row r="63" spans="1:7" ht="12.75" customHeight="1" x14ac:dyDescent="0.2">
      <c r="A63" s="7"/>
      <c r="B63" s="698" t="str">
        <f>IF('Budget Unterstützungseinheit'!B62="","",'Budget Unterstützungseinheit'!B62)</f>
        <v/>
      </c>
      <c r="C63" s="698"/>
      <c r="D63" s="698"/>
      <c r="E63" s="698"/>
      <c r="G63" s="430" t="str">
        <f>IF('Budget Unterstützungseinheit'!I62="","",'Budget Unterstützungseinheit'!I62)</f>
        <v/>
      </c>
    </row>
    <row r="64" spans="1:7" ht="12.75" customHeight="1" x14ac:dyDescent="0.2">
      <c r="A64" s="7"/>
      <c r="B64" s="698" t="str">
        <f>IF('Budget Unterstützungseinheit'!B63="","",'Budget Unterstützungseinheit'!B63)</f>
        <v/>
      </c>
      <c r="C64" s="698"/>
      <c r="D64" s="698"/>
      <c r="E64" s="698"/>
      <c r="G64" s="430" t="str">
        <f>IF('Budget Unterstützungseinheit'!I63="","",'Budget Unterstützungseinheit'!I63)</f>
        <v/>
      </c>
    </row>
    <row r="65" spans="1:7" ht="12.75" customHeight="1" x14ac:dyDescent="0.2">
      <c r="A65" s="1"/>
      <c r="G65" s="202"/>
    </row>
    <row r="66" spans="1:7" ht="12.75" customHeight="1" x14ac:dyDescent="0.2">
      <c r="A66" s="114" t="s">
        <v>278</v>
      </c>
      <c r="G66" s="202"/>
    </row>
    <row r="67" spans="1:7" ht="12.75" customHeight="1" x14ac:dyDescent="0.2">
      <c r="B67" s="698" t="str">
        <f>IF('Budget Unterstützungseinheit'!B67="","",'Budget Unterstützungseinheit'!B67)</f>
        <v/>
      </c>
      <c r="C67" s="698"/>
      <c r="D67" s="698"/>
      <c r="E67" s="698"/>
      <c r="G67" s="430" t="str">
        <f>IF('Budget Unterstützungseinheit'!I67="","",'Budget Unterstützungseinheit'!I67)</f>
        <v/>
      </c>
    </row>
    <row r="68" spans="1:7" ht="12.75" customHeight="1" x14ac:dyDescent="0.2">
      <c r="B68" s="698" t="str">
        <f>IF('Budget Unterstützungseinheit'!B68="","",'Budget Unterstützungseinheit'!B68)</f>
        <v/>
      </c>
      <c r="C68" s="698"/>
      <c r="D68" s="698"/>
      <c r="E68" s="698"/>
      <c r="G68" s="430" t="str">
        <f>IF('Budget Unterstützungseinheit'!I68="","",'Budget Unterstützungseinheit'!I68)</f>
        <v/>
      </c>
    </row>
    <row r="69" spans="1:7" ht="12.75" customHeight="1" x14ac:dyDescent="0.2">
      <c r="B69" s="9"/>
      <c r="G69" s="202"/>
    </row>
    <row r="70" spans="1:7" ht="12.75" customHeight="1" x14ac:dyDescent="0.2">
      <c r="A70" s="9" t="s">
        <v>268</v>
      </c>
      <c r="B70" s="9" t="s">
        <v>269</v>
      </c>
    </row>
    <row r="71" spans="1:7" ht="12.75" customHeight="1" x14ac:dyDescent="0.2">
      <c r="B71" s="698" t="str">
        <f>IF('Budget Unterstützungseinheit'!A108="","",'Budget Unterstützungseinheit'!A108)</f>
        <v/>
      </c>
      <c r="C71" s="698"/>
      <c r="D71" s="698"/>
      <c r="E71" s="698"/>
      <c r="G71" s="430" t="str">
        <f>IF('Budget Unterstützungseinheit'!I108="","",'Budget Unterstützungseinheit'!I108)</f>
        <v/>
      </c>
    </row>
    <row r="72" spans="1:7" ht="12.75" customHeight="1" x14ac:dyDescent="0.2">
      <c r="B72" s="698" t="str">
        <f>IF('Budget Unterstützungseinheit'!A109="","",'Budget Unterstützungseinheit'!A109)</f>
        <v/>
      </c>
      <c r="C72" s="698"/>
      <c r="D72" s="698"/>
      <c r="E72" s="698"/>
      <c r="G72" s="430" t="str">
        <f>IF('Budget Unterstützungseinheit'!I109="","",'Budget Unterstützungseinheit'!I109)</f>
        <v/>
      </c>
    </row>
    <row r="73" spans="1:7" ht="12.75" customHeight="1" x14ac:dyDescent="0.2">
      <c r="B73" s="698" t="str">
        <f>IF('Budget Unterstützungseinheit'!A110="","",'Budget Unterstützungseinheit'!A110)</f>
        <v/>
      </c>
      <c r="C73" s="698"/>
      <c r="D73" s="698"/>
      <c r="E73" s="698"/>
      <c r="G73" s="430" t="str">
        <f>IF('Budget Unterstützungseinheit'!I110="","",'Budget Unterstützungseinheit'!I110)</f>
        <v/>
      </c>
    </row>
    <row r="74" spans="1:7" ht="12.75" customHeight="1" x14ac:dyDescent="0.2"/>
    <row r="75" spans="1:7" ht="12.75" customHeight="1" thickBot="1" x14ac:dyDescent="0.25">
      <c r="A75" s="203" t="s">
        <v>198</v>
      </c>
      <c r="B75" s="187"/>
      <c r="C75" s="187"/>
      <c r="D75" s="187"/>
      <c r="E75" s="187"/>
      <c r="F75" s="187"/>
      <c r="G75" s="431">
        <f>SUM(G36,G38:G40,G44:G47,G50:G53,G56:G59,G62:G64,G67:G68,G71:G73)</f>
        <v>0</v>
      </c>
    </row>
    <row r="76" spans="1:7" ht="12.75" customHeight="1" x14ac:dyDescent="0.2"/>
    <row r="77" spans="1:7" ht="12.75" customHeight="1" x14ac:dyDescent="0.2"/>
    <row r="78" spans="1:7" ht="12.75" customHeight="1" x14ac:dyDescent="0.2"/>
    <row r="79" spans="1:7" ht="12.75" customHeight="1" x14ac:dyDescent="0.2"/>
    <row r="80" spans="1:7" ht="12.75" customHeight="1" x14ac:dyDescent="0.2"/>
  </sheetData>
  <mergeCells count="26">
    <mergeCell ref="A8:D8"/>
    <mergeCell ref="A1:G1"/>
    <mergeCell ref="A2:G2"/>
    <mergeCell ref="A3:G3"/>
    <mergeCell ref="A4:G4"/>
    <mergeCell ref="C6:E6"/>
    <mergeCell ref="B44:E44"/>
    <mergeCell ref="B45:E45"/>
    <mergeCell ref="B46:E46"/>
    <mergeCell ref="B47:E47"/>
    <mergeCell ref="B50:E50"/>
    <mergeCell ref="B51:E51"/>
    <mergeCell ref="B52:E52"/>
    <mergeCell ref="B53:E53"/>
    <mergeCell ref="B56:E56"/>
    <mergeCell ref="B57:E57"/>
    <mergeCell ref="B58:E58"/>
    <mergeCell ref="B59:E59"/>
    <mergeCell ref="B62:E62"/>
    <mergeCell ref="B63:E63"/>
    <mergeCell ref="B64:E64"/>
    <mergeCell ref="B67:E67"/>
    <mergeCell ref="B68:E68"/>
    <mergeCell ref="B71:E71"/>
    <mergeCell ref="B72:E72"/>
    <mergeCell ref="B73:E73"/>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sheetData>
    <row r="2" spans="1:1" x14ac:dyDescent="0.2">
      <c r="A2" t="s">
        <v>282</v>
      </c>
    </row>
    <row r="3" spans="1:1" x14ac:dyDescent="0.2">
      <c r="A3" t="s">
        <v>283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F0000"/>
    <pageSetUpPr fitToPage="1"/>
  </sheetPr>
  <dimension ref="A1:AB199"/>
  <sheetViews>
    <sheetView showGridLines="0" zoomScaleNormal="100" zoomScaleSheetLayoutView="100" workbookViewId="0">
      <selection sqref="A1:I1"/>
    </sheetView>
  </sheetViews>
  <sheetFormatPr baseColWidth="10" defaultColWidth="11.5703125" defaultRowHeight="14.25" x14ac:dyDescent="0.2"/>
  <cols>
    <col min="1" max="1" width="7.85546875" style="60" customWidth="1"/>
    <col min="2" max="6" width="11.7109375" style="1" customWidth="1"/>
    <col min="7" max="7" width="6.28515625" style="1" bestFit="1" customWidth="1"/>
    <col min="8" max="8" width="2.28515625" style="1" customWidth="1"/>
    <col min="9" max="9" width="19.5703125" style="1" bestFit="1" customWidth="1"/>
    <col min="10" max="10" width="11.5703125" style="1" hidden="1" customWidth="1"/>
    <col min="11" max="11" width="10.28515625" style="1" hidden="1" customWidth="1"/>
    <col min="12" max="12" width="6.5703125" style="61" hidden="1" customWidth="1"/>
    <col min="13" max="28" width="8" style="1" hidden="1" customWidth="1"/>
    <col min="29" max="29" width="8" style="1" customWidth="1"/>
    <col min="30" max="16384" width="11.5703125" style="1"/>
  </cols>
  <sheetData>
    <row r="1" spans="1:27" ht="20.100000000000001" customHeight="1" x14ac:dyDescent="0.25">
      <c r="A1" s="573" t="s">
        <v>219</v>
      </c>
      <c r="B1" s="574"/>
      <c r="C1" s="574"/>
      <c r="D1" s="574"/>
      <c r="E1" s="574"/>
      <c r="F1" s="574"/>
      <c r="G1" s="574"/>
      <c r="H1" s="574"/>
      <c r="I1" s="575"/>
      <c r="M1" s="15"/>
      <c r="N1" s="62"/>
      <c r="O1" s="62"/>
      <c r="P1" s="62"/>
      <c r="Q1" s="62"/>
      <c r="R1" s="62"/>
      <c r="S1" s="62"/>
      <c r="T1" s="62"/>
      <c r="U1" s="62"/>
      <c r="V1" s="62"/>
      <c r="W1" s="62"/>
      <c r="X1" s="15"/>
      <c r="Y1" s="15"/>
      <c r="Z1" s="15"/>
      <c r="AA1" s="15"/>
    </row>
    <row r="2" spans="1:27" ht="14.25" customHeight="1" x14ac:dyDescent="0.2">
      <c r="A2" s="576" t="s">
        <v>49</v>
      </c>
      <c r="B2" s="577"/>
      <c r="C2" s="577"/>
      <c r="D2" s="577"/>
      <c r="E2" s="577"/>
      <c r="F2" s="577"/>
      <c r="G2" s="577"/>
      <c r="H2" s="577"/>
      <c r="I2" s="578"/>
      <c r="M2" s="63"/>
      <c r="N2" s="64"/>
      <c r="O2" s="64"/>
      <c r="P2" s="64"/>
      <c r="Q2" s="64"/>
      <c r="R2" s="64"/>
      <c r="S2" s="64"/>
      <c r="T2" s="64"/>
      <c r="U2" s="64"/>
      <c r="V2" s="64"/>
      <c r="W2" s="64"/>
      <c r="X2" s="15"/>
      <c r="Y2" s="15"/>
      <c r="Z2" s="15"/>
      <c r="AA2" s="15"/>
    </row>
    <row r="3" spans="1:27" ht="14.25" customHeight="1" x14ac:dyDescent="0.2">
      <c r="A3" s="576" t="s">
        <v>433</v>
      </c>
      <c r="B3" s="577"/>
      <c r="C3" s="577"/>
      <c r="D3" s="577"/>
      <c r="E3" s="577"/>
      <c r="F3" s="577"/>
      <c r="G3" s="577"/>
      <c r="H3" s="577"/>
      <c r="I3" s="578"/>
      <c r="M3" s="63"/>
      <c r="N3" s="64"/>
      <c r="O3" s="64"/>
      <c r="P3" s="64"/>
      <c r="Q3" s="64"/>
      <c r="R3" s="64"/>
      <c r="S3" s="64"/>
      <c r="T3" s="64"/>
      <c r="U3" s="64"/>
      <c r="V3" s="64"/>
      <c r="W3" s="64"/>
      <c r="X3" s="15"/>
      <c r="Y3" s="15"/>
      <c r="Z3" s="15"/>
      <c r="AA3" s="15"/>
    </row>
    <row r="4" spans="1:27" ht="9.9499999999999993" customHeight="1" x14ac:dyDescent="0.2">
      <c r="A4" s="65"/>
      <c r="B4" s="66"/>
      <c r="C4" s="66"/>
      <c r="D4" s="66"/>
      <c r="E4" s="66"/>
      <c r="F4" s="66"/>
      <c r="G4" s="66"/>
      <c r="H4" s="66"/>
      <c r="I4" s="67"/>
      <c r="M4" s="68"/>
      <c r="N4" s="64"/>
      <c r="O4" s="64"/>
      <c r="P4" s="64"/>
      <c r="Q4" s="64"/>
      <c r="R4" s="64"/>
      <c r="S4" s="64"/>
      <c r="T4" s="64"/>
      <c r="U4" s="64"/>
      <c r="V4" s="64"/>
      <c r="W4" s="64"/>
      <c r="X4" s="15"/>
      <c r="Y4" s="15"/>
      <c r="Z4" s="15"/>
      <c r="AA4" s="15"/>
    </row>
    <row r="5" spans="1:27" ht="10.5" customHeight="1" x14ac:dyDescent="0.2">
      <c r="A5" s="556" t="s">
        <v>208</v>
      </c>
      <c r="B5" s="556"/>
      <c r="C5" s="556"/>
      <c r="D5" s="556"/>
      <c r="E5" s="556"/>
      <c r="F5" s="556"/>
      <c r="G5" s="556"/>
      <c r="H5" s="556"/>
      <c r="I5" s="556"/>
      <c r="M5" s="68"/>
      <c r="N5" s="64"/>
      <c r="O5" s="64"/>
      <c r="P5" s="64"/>
      <c r="Q5" s="64"/>
      <c r="R5" s="64"/>
      <c r="S5" s="64"/>
      <c r="T5" s="64"/>
      <c r="U5" s="64"/>
      <c r="V5" s="64"/>
      <c r="W5" s="64"/>
      <c r="X5" s="15"/>
      <c r="Y5" s="15"/>
      <c r="Z5" s="15"/>
      <c r="AA5" s="15"/>
    </row>
    <row r="6" spans="1:27" s="2" customFormat="1" ht="5.0999999999999996" customHeight="1" x14ac:dyDescent="0.2">
      <c r="A6" s="69"/>
      <c r="B6" s="69"/>
      <c r="C6" s="69"/>
      <c r="D6" s="69"/>
      <c r="E6" s="69"/>
      <c r="F6" s="69"/>
      <c r="G6" s="69"/>
      <c r="H6" s="69"/>
      <c r="I6" s="69"/>
      <c r="L6" s="70"/>
      <c r="M6" s="68"/>
      <c r="N6" s="64"/>
      <c r="O6" s="64"/>
      <c r="P6" s="64"/>
      <c r="Q6" s="64"/>
      <c r="R6" s="64"/>
      <c r="S6" s="64"/>
      <c r="T6" s="64"/>
      <c r="U6" s="64"/>
      <c r="V6" s="64"/>
      <c r="W6" s="64"/>
      <c r="X6" s="15"/>
      <c r="Y6" s="15"/>
      <c r="Z6" s="35"/>
      <c r="AA6" s="35"/>
    </row>
    <row r="7" spans="1:27" ht="5.0999999999999996" customHeight="1" x14ac:dyDescent="0.2">
      <c r="A7" s="1"/>
      <c r="M7" s="68"/>
      <c r="N7" s="64"/>
      <c r="O7" s="64"/>
      <c r="P7" s="64"/>
      <c r="Q7" s="64"/>
      <c r="R7" s="64"/>
      <c r="S7" s="64"/>
      <c r="T7" s="64"/>
      <c r="U7" s="64"/>
      <c r="V7" s="64"/>
      <c r="W7" s="64"/>
      <c r="X7" s="15"/>
      <c r="Y7" s="15"/>
      <c r="Z7" s="15"/>
      <c r="AA7" s="15"/>
    </row>
    <row r="8" spans="1:27" ht="5.0999999999999996" customHeight="1" x14ac:dyDescent="0.2">
      <c r="M8" s="68"/>
      <c r="N8" s="64"/>
      <c r="O8" s="64"/>
      <c r="P8" s="64"/>
      <c r="Q8" s="64"/>
      <c r="R8" s="64"/>
      <c r="S8" s="64"/>
      <c r="T8" s="64"/>
      <c r="U8" s="64"/>
      <c r="V8" s="64"/>
      <c r="W8" s="64"/>
      <c r="X8" s="15"/>
      <c r="Y8" s="15"/>
      <c r="Z8" s="15"/>
      <c r="AA8" s="15"/>
    </row>
    <row r="9" spans="1:27" ht="16.899999999999999" customHeight="1" x14ac:dyDescent="0.2">
      <c r="A9" s="60" t="s">
        <v>50</v>
      </c>
      <c r="C9" s="581" t="str">
        <f>SUBSTITUTE(GS_NAME &amp; " " &amp; GS_VORNAME,"&lt;", "")</f>
        <v xml:space="preserve"> </v>
      </c>
      <c r="D9" s="582"/>
      <c r="E9" s="582"/>
      <c r="F9" s="71"/>
      <c r="G9" s="71" t="s">
        <v>51</v>
      </c>
      <c r="H9" s="71"/>
      <c r="I9" s="318" t="str">
        <f>IF(GS_UnterstAb&lt;&gt;"",GS_UnterstAb,"")</f>
        <v/>
      </c>
      <c r="M9" s="68"/>
      <c r="N9" s="64"/>
      <c r="O9" s="64"/>
      <c r="P9" s="64"/>
      <c r="Q9" s="64"/>
      <c r="R9" s="64"/>
      <c r="S9" s="64"/>
      <c r="T9" s="64"/>
      <c r="U9" s="64"/>
      <c r="V9" s="64"/>
      <c r="W9" s="64"/>
      <c r="X9" s="15"/>
      <c r="Y9" s="15"/>
      <c r="Z9" s="15"/>
      <c r="AA9" s="15"/>
    </row>
    <row r="10" spans="1:27" x14ac:dyDescent="0.2">
      <c r="M10" s="68"/>
      <c r="N10" s="64"/>
      <c r="O10" s="64"/>
      <c r="P10" s="64"/>
      <c r="Q10" s="64"/>
      <c r="R10" s="64"/>
      <c r="S10" s="64"/>
      <c r="T10" s="64"/>
      <c r="U10" s="64"/>
      <c r="V10" s="64"/>
      <c r="W10" s="64"/>
      <c r="X10" s="15"/>
      <c r="Y10" s="15"/>
      <c r="Z10" s="15"/>
      <c r="AA10" s="15"/>
    </row>
    <row r="11" spans="1:27" s="5" customFormat="1" ht="15" x14ac:dyDescent="0.25">
      <c r="A11" s="579" t="s">
        <v>271</v>
      </c>
      <c r="B11" s="580"/>
      <c r="C11" s="580"/>
      <c r="D11" s="580"/>
      <c r="I11" s="56" t="s">
        <v>157</v>
      </c>
      <c r="M11" s="72"/>
      <c r="N11" s="64"/>
      <c r="O11" s="64"/>
      <c r="P11" s="64"/>
      <c r="Q11" s="64"/>
      <c r="R11" s="64"/>
      <c r="S11" s="64"/>
      <c r="T11" s="64"/>
      <c r="U11" s="64"/>
      <c r="V11" s="64"/>
      <c r="W11" s="64"/>
      <c r="X11" s="73"/>
      <c r="Y11" s="15"/>
      <c r="Z11" s="73"/>
      <c r="AA11" s="73"/>
    </row>
    <row r="12" spans="1:27" s="5" customFormat="1" ht="8.1" customHeight="1" x14ac:dyDescent="0.25">
      <c r="A12" s="74"/>
      <c r="B12" s="74"/>
      <c r="D12" s="75"/>
      <c r="L12" s="76"/>
      <c r="M12" s="68"/>
      <c r="N12" s="64"/>
      <c r="O12" s="64"/>
      <c r="P12" s="64"/>
      <c r="Q12" s="64"/>
      <c r="R12" s="64"/>
      <c r="S12" s="64"/>
      <c r="T12" s="64"/>
      <c r="U12" s="64"/>
      <c r="V12" s="64"/>
      <c r="W12" s="64"/>
      <c r="X12" s="73"/>
      <c r="Y12" s="73"/>
      <c r="Z12" s="73"/>
      <c r="AA12" s="73"/>
    </row>
    <row r="13" spans="1:27" s="5" customFormat="1" ht="15" x14ac:dyDescent="0.25">
      <c r="A13" s="74" t="s">
        <v>224</v>
      </c>
      <c r="B13" s="74" t="s">
        <v>223</v>
      </c>
      <c r="D13" s="75"/>
      <c r="L13" s="76"/>
      <c r="M13" s="68"/>
      <c r="N13" s="64"/>
      <c r="O13" s="64"/>
      <c r="P13" s="64"/>
      <c r="Q13" s="64"/>
      <c r="R13" s="64"/>
      <c r="S13" s="64"/>
      <c r="T13" s="64"/>
      <c r="U13" s="64"/>
      <c r="V13" s="64"/>
      <c r="W13" s="64"/>
      <c r="X13" s="73"/>
      <c r="Y13" s="73"/>
      <c r="Z13" s="73"/>
      <c r="AA13" s="73"/>
    </row>
    <row r="14" spans="1:27" x14ac:dyDescent="0.2">
      <c r="A14" s="77" t="s">
        <v>225</v>
      </c>
      <c r="B14" s="1" t="s">
        <v>226</v>
      </c>
      <c r="L14" s="76"/>
      <c r="M14" s="68"/>
    </row>
    <row r="15" spans="1:27" ht="5.0999999999999996" customHeight="1" x14ac:dyDescent="0.2">
      <c r="A15" s="77"/>
      <c r="F15" s="71"/>
    </row>
    <row r="16" spans="1:27" x14ac:dyDescent="0.2">
      <c r="A16" s="1"/>
      <c r="B16" s="71" t="s">
        <v>52</v>
      </c>
      <c r="C16" s="78"/>
      <c r="D16" s="79" t="s">
        <v>53</v>
      </c>
      <c r="E16" s="4"/>
      <c r="J16" s="80" t="b">
        <f>IF(C16=1,C17*960,IF(C16=2,C17*735,IF(C16=3,C17*595-1,IF(C16=4,C17*514,IF(C16=5,C17*465,IF(C16=6,C17*432,IF(C16=7,C17*409)))))))</f>
        <v>0</v>
      </c>
      <c r="L16" s="76"/>
    </row>
    <row r="17" spans="1:19" x14ac:dyDescent="0.2">
      <c r="A17" s="77"/>
      <c r="B17" s="71" t="s">
        <v>54</v>
      </c>
      <c r="C17" s="78"/>
      <c r="D17" s="1" t="s">
        <v>55</v>
      </c>
      <c r="I17" s="417">
        <f>ROUND(IF(C16=0,"0.00",J17),0)</f>
        <v>0</v>
      </c>
      <c r="J17" s="81" t="e">
        <f>VLOOKUP(C16,N154:AA167,C17+1,FALSE)</f>
        <v>#N/A</v>
      </c>
      <c r="L17" s="76"/>
    </row>
    <row r="18" spans="1:19" ht="8.1" customHeight="1" x14ac:dyDescent="0.2">
      <c r="A18" s="77"/>
      <c r="B18" s="71"/>
      <c r="C18" s="82"/>
      <c r="I18" s="83"/>
      <c r="L18" s="76"/>
    </row>
    <row r="19" spans="1:19" ht="13.9" customHeight="1" x14ac:dyDescent="0.2">
      <c r="A19" s="84" t="s">
        <v>227</v>
      </c>
      <c r="B19" s="1" t="s">
        <v>228</v>
      </c>
      <c r="C19" s="28"/>
      <c r="E19" s="71"/>
      <c r="F19" s="28"/>
      <c r="G19" s="28"/>
      <c r="H19" s="28"/>
      <c r="I19" s="375">
        <v>0</v>
      </c>
      <c r="L19" s="76"/>
    </row>
    <row r="20" spans="1:19" ht="8.1" customHeight="1" x14ac:dyDescent="0.2">
      <c r="A20" s="84"/>
      <c r="C20" s="354"/>
      <c r="E20" s="359"/>
      <c r="F20" s="354"/>
      <c r="G20" s="354"/>
      <c r="H20" s="354"/>
      <c r="L20" s="76"/>
    </row>
    <row r="21" spans="1:19" ht="13.9" customHeight="1" x14ac:dyDescent="0.25">
      <c r="A21" s="360" t="s">
        <v>229</v>
      </c>
      <c r="B21" s="5" t="s">
        <v>270</v>
      </c>
      <c r="C21" s="28"/>
      <c r="E21" s="71"/>
      <c r="F21" s="28"/>
      <c r="G21" s="28"/>
      <c r="H21" s="28"/>
      <c r="I21" s="85"/>
      <c r="L21" s="76"/>
      <c r="M21" s="86"/>
      <c r="N21" s="86"/>
      <c r="O21" s="86"/>
      <c r="P21" s="86"/>
      <c r="Q21" s="86"/>
      <c r="R21" s="86"/>
      <c r="S21" s="87"/>
    </row>
    <row r="22" spans="1:19" x14ac:dyDescent="0.2">
      <c r="A22" s="84" t="s">
        <v>230</v>
      </c>
      <c r="B22" s="1" t="s">
        <v>259</v>
      </c>
      <c r="C22" s="28"/>
      <c r="E22" s="71"/>
      <c r="F22" s="28"/>
      <c r="G22" s="28"/>
      <c r="H22" s="28"/>
      <c r="I22" s="375">
        <v>0</v>
      </c>
      <c r="L22" s="76"/>
      <c r="M22" s="86"/>
      <c r="N22" s="86"/>
      <c r="O22" s="86"/>
      <c r="P22" s="86"/>
      <c r="Q22" s="86"/>
      <c r="R22" s="86"/>
      <c r="S22" s="87"/>
    </row>
    <row r="23" spans="1:19" ht="5.0999999999999996" customHeight="1" x14ac:dyDescent="0.2">
      <c r="A23" s="77"/>
      <c r="F23" s="71"/>
    </row>
    <row r="24" spans="1:19" x14ac:dyDescent="0.2">
      <c r="A24" s="88" t="s">
        <v>231</v>
      </c>
      <c r="B24" s="1" t="s">
        <v>232</v>
      </c>
      <c r="I24" s="375">
        <v>0</v>
      </c>
      <c r="M24" s="86"/>
      <c r="N24" s="86"/>
      <c r="O24" s="86"/>
      <c r="P24" s="86"/>
      <c r="Q24" s="86"/>
      <c r="R24" s="86"/>
      <c r="S24" s="87"/>
    </row>
    <row r="25" spans="1:19" ht="8.1" customHeight="1" x14ac:dyDescent="0.2">
      <c r="A25" s="89"/>
      <c r="K25" s="86"/>
      <c r="L25" s="90"/>
      <c r="M25" s="86"/>
      <c r="N25" s="86"/>
      <c r="O25" s="86"/>
      <c r="P25" s="86"/>
      <c r="Q25" s="87"/>
    </row>
    <row r="26" spans="1:19" ht="13.15" customHeight="1" x14ac:dyDescent="0.25">
      <c r="A26" s="362" t="s">
        <v>233</v>
      </c>
      <c r="B26" s="5" t="s">
        <v>234</v>
      </c>
      <c r="C26" s="5"/>
      <c r="D26" s="5"/>
      <c r="K26" s="86"/>
      <c r="L26" s="90"/>
      <c r="M26" s="86"/>
      <c r="N26" s="86"/>
      <c r="O26" s="86"/>
      <c r="P26" s="86"/>
      <c r="Q26" s="87"/>
    </row>
    <row r="27" spans="1:19" ht="5.0999999999999996" customHeight="1" x14ac:dyDescent="0.25">
      <c r="A27" s="361"/>
      <c r="F27" s="71"/>
    </row>
    <row r="28" spans="1:19" x14ac:dyDescent="0.2">
      <c r="A28" s="88"/>
      <c r="B28" s="1" t="s">
        <v>56</v>
      </c>
      <c r="I28" s="375">
        <v>0</v>
      </c>
      <c r="J28" s="8"/>
      <c r="K28" s="86"/>
      <c r="L28" s="90"/>
      <c r="M28" s="86"/>
      <c r="N28" s="86"/>
      <c r="O28" s="86"/>
      <c r="P28" s="86"/>
      <c r="Q28" s="87"/>
    </row>
    <row r="29" spans="1:19" ht="5.0999999999999996" customHeight="1" x14ac:dyDescent="0.2">
      <c r="A29" s="77"/>
      <c r="F29" s="71"/>
    </row>
    <row r="30" spans="1:19" x14ac:dyDescent="0.2">
      <c r="A30" s="88"/>
      <c r="B30" s="1" t="s">
        <v>169</v>
      </c>
      <c r="F30" s="375">
        <v>0</v>
      </c>
      <c r="I30" s="376">
        <v>0</v>
      </c>
      <c r="J30" s="8"/>
    </row>
    <row r="31" spans="1:19" ht="5.0999999999999996" customHeight="1" x14ac:dyDescent="0.2">
      <c r="A31" s="77"/>
      <c r="F31" s="71"/>
    </row>
    <row r="32" spans="1:19" s="6" customFormat="1" x14ac:dyDescent="0.2">
      <c r="A32" s="91"/>
      <c r="B32" s="1" t="s">
        <v>235</v>
      </c>
      <c r="C32" s="1"/>
      <c r="D32" s="1"/>
      <c r="E32" s="1"/>
      <c r="F32" s="83"/>
      <c r="G32" s="1"/>
      <c r="H32" s="1"/>
      <c r="I32" s="375">
        <v>0</v>
      </c>
      <c r="J32" s="92"/>
      <c r="L32" s="93"/>
    </row>
    <row r="33" spans="1:9" ht="5.0999999999999996" customHeight="1" x14ac:dyDescent="0.2">
      <c r="A33" s="88"/>
      <c r="I33" s="85"/>
    </row>
    <row r="34" spans="1:9" ht="5.0999999999999996" customHeight="1" x14ac:dyDescent="0.2">
      <c r="A34" s="88"/>
      <c r="I34" s="85"/>
    </row>
    <row r="35" spans="1:9" ht="5.0999999999999996" customHeight="1" x14ac:dyDescent="0.2">
      <c r="A35" s="1"/>
    </row>
    <row r="36" spans="1:9" ht="15" x14ac:dyDescent="0.25">
      <c r="A36" s="41" t="s">
        <v>236</v>
      </c>
      <c r="B36" s="356" t="s">
        <v>272</v>
      </c>
      <c r="C36" s="39"/>
      <c r="D36" s="39"/>
      <c r="E36" s="39"/>
    </row>
    <row r="37" spans="1:9" ht="8.1" customHeight="1" x14ac:dyDescent="0.2">
      <c r="A37" s="1"/>
    </row>
    <row r="38" spans="1:9" x14ac:dyDescent="0.2">
      <c r="A38" s="206" t="s">
        <v>237</v>
      </c>
      <c r="B38" s="207" t="s">
        <v>238</v>
      </c>
      <c r="C38" s="207"/>
      <c r="D38" s="207"/>
      <c r="E38" s="207"/>
      <c r="F38" s="207"/>
      <c r="G38" s="207"/>
      <c r="H38" s="208"/>
      <c r="I38" s="209"/>
    </row>
    <row r="39" spans="1:9" ht="5.0999999999999996" customHeight="1" x14ac:dyDescent="0.2">
      <c r="A39" s="210"/>
      <c r="B39" s="207"/>
      <c r="C39" s="207"/>
      <c r="D39" s="207"/>
      <c r="E39" s="207"/>
      <c r="F39" s="211"/>
      <c r="G39" s="207"/>
      <c r="H39" s="207"/>
      <c r="I39" s="209"/>
    </row>
    <row r="40" spans="1:9" x14ac:dyDescent="0.2">
      <c r="A40" s="212"/>
      <c r="B40" s="570"/>
      <c r="C40" s="570"/>
      <c r="D40" s="570"/>
      <c r="E40" s="570"/>
      <c r="F40" s="207"/>
      <c r="G40" s="207"/>
      <c r="H40" s="213"/>
      <c r="I40" s="377"/>
    </row>
    <row r="41" spans="1:9" x14ac:dyDescent="0.2">
      <c r="A41" s="212"/>
      <c r="B41" s="570"/>
      <c r="C41" s="570"/>
      <c r="D41" s="570"/>
      <c r="E41" s="570"/>
      <c r="F41" s="207"/>
      <c r="G41" s="207"/>
      <c r="H41" s="213"/>
      <c r="I41" s="377"/>
    </row>
    <row r="42" spans="1:9" x14ac:dyDescent="0.2">
      <c r="A42" s="212"/>
      <c r="B42" s="570"/>
      <c r="C42" s="570"/>
      <c r="D42" s="570"/>
      <c r="E42" s="570"/>
      <c r="F42" s="207"/>
      <c r="G42" s="207"/>
      <c r="H42" s="213"/>
      <c r="I42" s="377"/>
    </row>
    <row r="43" spans="1:9" x14ac:dyDescent="0.2">
      <c r="A43" s="212"/>
      <c r="B43" s="570"/>
      <c r="C43" s="570"/>
      <c r="D43" s="570"/>
      <c r="E43" s="570"/>
      <c r="F43" s="207"/>
      <c r="G43" s="207"/>
      <c r="H43" s="213"/>
      <c r="I43" s="377"/>
    </row>
    <row r="44" spans="1:9" ht="8.1" customHeight="1" x14ac:dyDescent="0.2">
      <c r="A44" s="210"/>
      <c r="B44" s="207"/>
      <c r="C44" s="207"/>
      <c r="D44" s="207"/>
      <c r="E44" s="207"/>
      <c r="F44" s="211"/>
      <c r="G44" s="207"/>
      <c r="H44" s="213"/>
      <c r="I44" s="207"/>
    </row>
    <row r="45" spans="1:9" x14ac:dyDescent="0.2">
      <c r="A45" s="206" t="s">
        <v>273</v>
      </c>
      <c r="B45" s="207" t="s">
        <v>239</v>
      </c>
      <c r="C45" s="207"/>
      <c r="D45" s="207"/>
      <c r="E45" s="207"/>
      <c r="F45" s="211"/>
      <c r="G45" s="211"/>
      <c r="H45" s="213"/>
      <c r="I45" s="208"/>
    </row>
    <row r="46" spans="1:9" ht="5.0999999999999996" customHeight="1" x14ac:dyDescent="0.2">
      <c r="A46" s="210"/>
      <c r="B46" s="207"/>
      <c r="C46" s="207"/>
      <c r="D46" s="207"/>
      <c r="E46" s="207"/>
      <c r="F46" s="211"/>
      <c r="G46" s="207"/>
      <c r="H46" s="213"/>
      <c r="I46" s="207"/>
    </row>
    <row r="47" spans="1:9" x14ac:dyDescent="0.2">
      <c r="A47" s="212"/>
      <c r="B47" s="570"/>
      <c r="C47" s="570"/>
      <c r="D47" s="570"/>
      <c r="E47" s="570"/>
      <c r="F47" s="207"/>
      <c r="G47" s="207"/>
      <c r="H47" s="213"/>
      <c r="I47" s="377"/>
    </row>
    <row r="48" spans="1:9" x14ac:dyDescent="0.2">
      <c r="A48" s="212"/>
      <c r="B48" s="570"/>
      <c r="C48" s="570"/>
      <c r="D48" s="570"/>
      <c r="E48" s="570"/>
      <c r="F48" s="207"/>
      <c r="G48" s="207"/>
      <c r="H48" s="213"/>
      <c r="I48" s="377"/>
    </row>
    <row r="49" spans="1:9" x14ac:dyDescent="0.2">
      <c r="A49" s="212"/>
      <c r="B49" s="570"/>
      <c r="C49" s="570"/>
      <c r="D49" s="570"/>
      <c r="E49" s="570"/>
      <c r="F49" s="207"/>
      <c r="G49" s="207"/>
      <c r="H49" s="213"/>
      <c r="I49" s="377"/>
    </row>
    <row r="50" spans="1:9" x14ac:dyDescent="0.2">
      <c r="A50" s="212"/>
      <c r="B50" s="570"/>
      <c r="C50" s="570"/>
      <c r="D50" s="570"/>
      <c r="E50" s="570"/>
      <c r="F50" s="207"/>
      <c r="G50" s="207"/>
      <c r="H50" s="213"/>
      <c r="I50" s="377"/>
    </row>
    <row r="51" spans="1:9" ht="8.1" customHeight="1" x14ac:dyDescent="0.2">
      <c r="A51" s="210"/>
      <c r="B51" s="207"/>
      <c r="C51" s="207"/>
      <c r="D51" s="207"/>
      <c r="E51" s="207"/>
      <c r="F51" s="211"/>
      <c r="G51" s="207"/>
      <c r="H51" s="213"/>
      <c r="I51" s="207"/>
    </row>
    <row r="52" spans="1:9" x14ac:dyDescent="0.2">
      <c r="A52" s="206" t="s">
        <v>240</v>
      </c>
      <c r="B52" s="207" t="s">
        <v>162</v>
      </c>
      <c r="C52" s="207"/>
      <c r="D52" s="214"/>
      <c r="E52" s="207"/>
      <c r="F52" s="207"/>
      <c r="G52" s="207"/>
      <c r="H52" s="213"/>
      <c r="I52" s="207"/>
    </row>
    <row r="53" spans="1:9" ht="5.0999999999999996" customHeight="1" x14ac:dyDescent="0.2">
      <c r="A53" s="210"/>
      <c r="B53" s="207"/>
      <c r="C53" s="207"/>
      <c r="D53" s="207"/>
      <c r="E53" s="207"/>
      <c r="F53" s="211"/>
      <c r="G53" s="207"/>
      <c r="H53" s="213"/>
      <c r="I53" s="207"/>
    </row>
    <row r="54" spans="1:9" x14ac:dyDescent="0.2">
      <c r="A54" s="210"/>
      <c r="B54" s="570"/>
      <c r="C54" s="570"/>
      <c r="D54" s="570"/>
      <c r="E54" s="570"/>
      <c r="F54" s="207"/>
      <c r="G54" s="207"/>
      <c r="H54" s="213"/>
      <c r="I54" s="377"/>
    </row>
    <row r="55" spans="1:9" x14ac:dyDescent="0.2">
      <c r="A55" s="210"/>
      <c r="B55" s="570"/>
      <c r="C55" s="570"/>
      <c r="D55" s="570"/>
      <c r="E55" s="570"/>
      <c r="F55" s="207"/>
      <c r="G55" s="207"/>
      <c r="H55" s="213"/>
      <c r="I55" s="377"/>
    </row>
    <row r="56" spans="1:9" x14ac:dyDescent="0.2">
      <c r="A56" s="210"/>
      <c r="B56" s="570"/>
      <c r="C56" s="570"/>
      <c r="D56" s="570"/>
      <c r="E56" s="570"/>
      <c r="F56" s="207"/>
      <c r="G56" s="207"/>
      <c r="H56" s="213"/>
      <c r="I56" s="377"/>
    </row>
    <row r="57" spans="1:9" x14ac:dyDescent="0.2">
      <c r="A57" s="210"/>
      <c r="B57" s="570"/>
      <c r="C57" s="570"/>
      <c r="D57" s="570"/>
      <c r="E57" s="570"/>
      <c r="F57" s="207"/>
      <c r="G57" s="207"/>
      <c r="H57" s="213"/>
      <c r="I57" s="377"/>
    </row>
    <row r="58" spans="1:9" ht="8.1" customHeight="1" x14ac:dyDescent="0.2">
      <c r="A58" s="210"/>
      <c r="B58" s="207"/>
      <c r="C58" s="207"/>
      <c r="D58" s="207"/>
      <c r="E58" s="207"/>
      <c r="F58" s="211"/>
      <c r="G58" s="207"/>
      <c r="H58" s="213"/>
      <c r="I58" s="207"/>
    </row>
    <row r="59" spans="1:9" x14ac:dyDescent="0.2">
      <c r="A59" s="206" t="s">
        <v>241</v>
      </c>
      <c r="B59" s="207" t="s">
        <v>163</v>
      </c>
      <c r="C59" s="207"/>
      <c r="D59" s="207"/>
      <c r="E59" s="207"/>
      <c r="F59" s="207"/>
      <c r="G59" s="207"/>
      <c r="H59" s="213"/>
      <c r="I59" s="207"/>
    </row>
    <row r="60" spans="1:9" ht="5.0999999999999996" customHeight="1" x14ac:dyDescent="0.2">
      <c r="A60" s="210"/>
      <c r="B60" s="207"/>
      <c r="C60" s="207"/>
      <c r="D60" s="207"/>
      <c r="E60" s="207"/>
      <c r="F60" s="211"/>
      <c r="G60" s="207"/>
      <c r="H60" s="213"/>
      <c r="I60" s="207"/>
    </row>
    <row r="61" spans="1:9" x14ac:dyDescent="0.2">
      <c r="A61" s="210"/>
      <c r="B61" s="570"/>
      <c r="C61" s="570"/>
      <c r="D61" s="570"/>
      <c r="E61" s="570"/>
      <c r="F61" s="207"/>
      <c r="G61" s="207"/>
      <c r="H61" s="213"/>
      <c r="I61" s="377"/>
    </row>
    <row r="62" spans="1:9" x14ac:dyDescent="0.2">
      <c r="A62" s="210"/>
      <c r="B62" s="570"/>
      <c r="C62" s="570"/>
      <c r="D62" s="570"/>
      <c r="E62" s="570"/>
      <c r="F62" s="207"/>
      <c r="G62" s="207"/>
      <c r="H62" s="213"/>
      <c r="I62" s="377"/>
    </row>
    <row r="63" spans="1:9" x14ac:dyDescent="0.2">
      <c r="A63" s="210"/>
      <c r="B63" s="570"/>
      <c r="C63" s="570"/>
      <c r="D63" s="570"/>
      <c r="E63" s="570"/>
      <c r="F63" s="207"/>
      <c r="G63" s="207"/>
      <c r="H63" s="213"/>
      <c r="I63" s="377"/>
    </row>
    <row r="64" spans="1:9" ht="8.1" customHeight="1" x14ac:dyDescent="0.2">
      <c r="A64" s="210"/>
      <c r="B64" s="207"/>
      <c r="C64" s="207"/>
      <c r="D64" s="207"/>
      <c r="E64" s="207"/>
      <c r="F64" s="211"/>
      <c r="G64" s="207"/>
      <c r="H64" s="213"/>
      <c r="I64" s="207"/>
    </row>
    <row r="65" spans="1:12" x14ac:dyDescent="0.2">
      <c r="A65" s="206" t="s">
        <v>274</v>
      </c>
      <c r="B65" s="207"/>
      <c r="C65" s="207"/>
      <c r="D65" s="207"/>
      <c r="E65" s="207"/>
      <c r="F65" s="207"/>
      <c r="G65" s="207"/>
      <c r="H65" s="213"/>
      <c r="I65" s="208"/>
    </row>
    <row r="66" spans="1:12" ht="5.0999999999999996" customHeight="1" x14ac:dyDescent="0.2">
      <c r="A66" s="210"/>
      <c r="B66" s="207"/>
      <c r="C66" s="207"/>
      <c r="D66" s="207"/>
      <c r="E66" s="207"/>
      <c r="F66" s="211"/>
      <c r="G66" s="207"/>
      <c r="H66" s="213"/>
      <c r="I66" s="207"/>
    </row>
    <row r="67" spans="1:12" x14ac:dyDescent="0.2">
      <c r="A67" s="210"/>
      <c r="B67" s="570"/>
      <c r="C67" s="570"/>
      <c r="D67" s="570"/>
      <c r="E67" s="570"/>
      <c r="F67" s="207"/>
      <c r="G67" s="207"/>
      <c r="H67" s="213"/>
      <c r="I67" s="377"/>
    </row>
    <row r="68" spans="1:12" x14ac:dyDescent="0.2">
      <c r="A68" s="210"/>
      <c r="B68" s="570"/>
      <c r="C68" s="570"/>
      <c r="D68" s="570"/>
      <c r="E68" s="570"/>
      <c r="F68" s="207"/>
      <c r="G68" s="207"/>
      <c r="H68" s="213"/>
      <c r="I68" s="377"/>
    </row>
    <row r="69" spans="1:12" ht="8.1" customHeight="1" x14ac:dyDescent="0.2">
      <c r="A69" s="77"/>
    </row>
    <row r="70" spans="1:12" ht="15" x14ac:dyDescent="0.25">
      <c r="A70" s="5" t="s">
        <v>57</v>
      </c>
      <c r="I70" s="418">
        <f>SUM(I17,I19,I22,I24,I28,I30,I32,I67:I68,I61:I63,I54:I57,I47:I50,I40:I43)</f>
        <v>0</v>
      </c>
    </row>
    <row r="71" spans="1:12" ht="8.1" customHeight="1" x14ac:dyDescent="0.25">
      <c r="A71" s="5"/>
      <c r="I71" s="94"/>
    </row>
    <row r="72" spans="1:12" x14ac:dyDescent="0.2">
      <c r="A72" s="1"/>
      <c r="I72" s="56" t="s">
        <v>157</v>
      </c>
      <c r="L72" s="70"/>
    </row>
    <row r="73" spans="1:12" ht="15" x14ac:dyDescent="0.25">
      <c r="A73" s="5" t="s">
        <v>58</v>
      </c>
      <c r="I73" s="418">
        <f>I70</f>
        <v>0</v>
      </c>
      <c r="L73" s="70"/>
    </row>
    <row r="74" spans="1:12" ht="8.1" customHeight="1" x14ac:dyDescent="0.25">
      <c r="A74" s="5"/>
      <c r="L74" s="70"/>
    </row>
    <row r="75" spans="1:12" ht="15" x14ac:dyDescent="0.25">
      <c r="A75" s="356" t="s">
        <v>242</v>
      </c>
      <c r="B75" s="355"/>
      <c r="C75" s="355"/>
      <c r="J75" s="95"/>
      <c r="K75" s="96"/>
      <c r="L75" s="96"/>
    </row>
    <row r="76" spans="1:12" ht="15" x14ac:dyDescent="0.25">
      <c r="A76" s="97"/>
      <c r="B76" s="5"/>
      <c r="D76" s="569" t="s">
        <v>59</v>
      </c>
      <c r="E76" s="569"/>
    </row>
    <row r="77" spans="1:12" ht="17.25" customHeight="1" x14ac:dyDescent="0.25">
      <c r="A77" s="77" t="s">
        <v>243</v>
      </c>
      <c r="B77" s="1" t="s">
        <v>244</v>
      </c>
      <c r="C77" s="5"/>
      <c r="D77" s="572"/>
      <c r="E77" s="572"/>
      <c r="F77" s="71" t="s">
        <v>60</v>
      </c>
      <c r="G77" s="98">
        <v>0</v>
      </c>
      <c r="H77" s="99"/>
      <c r="I77" s="375">
        <v>0</v>
      </c>
      <c r="J77" s="8"/>
    </row>
    <row r="78" spans="1:12" ht="5.0999999999999996" customHeight="1" x14ac:dyDescent="0.2">
      <c r="A78" s="77"/>
      <c r="F78" s="71"/>
    </row>
    <row r="79" spans="1:12" ht="15" x14ac:dyDescent="0.25">
      <c r="A79" s="77" t="s">
        <v>245</v>
      </c>
      <c r="B79" s="1" t="s">
        <v>244</v>
      </c>
      <c r="C79" s="5"/>
      <c r="D79" s="572"/>
      <c r="E79" s="572"/>
      <c r="F79" s="71" t="s">
        <v>60</v>
      </c>
      <c r="G79" s="98">
        <v>0</v>
      </c>
      <c r="H79" s="99"/>
      <c r="I79" s="375">
        <v>0</v>
      </c>
      <c r="J79" s="8"/>
    </row>
    <row r="80" spans="1:12" ht="5.0999999999999996" customHeight="1" x14ac:dyDescent="0.2">
      <c r="A80" s="77"/>
      <c r="F80" s="71"/>
    </row>
    <row r="81" spans="1:12" ht="15" x14ac:dyDescent="0.25">
      <c r="A81" s="77" t="s">
        <v>245</v>
      </c>
      <c r="B81" s="1" t="s">
        <v>246</v>
      </c>
      <c r="C81" s="5"/>
      <c r="D81" s="572" t="s">
        <v>9</v>
      </c>
      <c r="E81" s="572"/>
      <c r="F81" s="100"/>
      <c r="I81" s="375">
        <v>0</v>
      </c>
      <c r="J81" s="8"/>
    </row>
    <row r="82" spans="1:12" ht="5.0999999999999996" customHeight="1" x14ac:dyDescent="0.2">
      <c r="A82" s="77"/>
      <c r="F82" s="71"/>
    </row>
    <row r="83" spans="1:12" ht="15" x14ac:dyDescent="0.25">
      <c r="A83" s="77" t="s">
        <v>245</v>
      </c>
      <c r="B83" s="1" t="s">
        <v>246</v>
      </c>
      <c r="C83" s="5"/>
      <c r="D83" s="572"/>
      <c r="E83" s="572"/>
      <c r="F83" s="100"/>
      <c r="I83" s="375">
        <v>0</v>
      </c>
      <c r="J83" s="8"/>
    </row>
    <row r="84" spans="1:12" ht="5.0999999999999996" customHeight="1" x14ac:dyDescent="0.2">
      <c r="A84" s="77"/>
      <c r="F84" s="71"/>
    </row>
    <row r="85" spans="1:12" x14ac:dyDescent="0.2">
      <c r="A85" s="77" t="s">
        <v>247</v>
      </c>
      <c r="B85" s="1" t="s">
        <v>248</v>
      </c>
      <c r="D85" s="572"/>
      <c r="E85" s="572"/>
      <c r="I85" s="375">
        <v>0</v>
      </c>
      <c r="J85" s="8"/>
    </row>
    <row r="86" spans="1:12" ht="5.0999999999999996" customHeight="1" x14ac:dyDescent="0.2">
      <c r="A86" s="77"/>
      <c r="F86" s="71"/>
    </row>
    <row r="87" spans="1:12" x14ac:dyDescent="0.2">
      <c r="A87" s="77" t="s">
        <v>249</v>
      </c>
      <c r="B87" s="1" t="s">
        <v>61</v>
      </c>
      <c r="D87" s="572"/>
      <c r="E87" s="572"/>
      <c r="I87" s="375">
        <v>0</v>
      </c>
      <c r="J87" s="8"/>
    </row>
    <row r="88" spans="1:12" ht="5.0999999999999996" customHeight="1" x14ac:dyDescent="0.2">
      <c r="A88" s="77"/>
      <c r="F88" s="71"/>
    </row>
    <row r="89" spans="1:12" x14ac:dyDescent="0.2">
      <c r="A89" s="77" t="s">
        <v>243</v>
      </c>
      <c r="B89" s="1" t="s">
        <v>250</v>
      </c>
      <c r="I89" s="375">
        <v>0</v>
      </c>
      <c r="J89" s="8"/>
    </row>
    <row r="90" spans="1:12" ht="7.15" customHeight="1" x14ac:dyDescent="0.2">
      <c r="A90" s="77"/>
      <c r="J90" s="61"/>
      <c r="L90" s="1"/>
    </row>
    <row r="91" spans="1:12" x14ac:dyDescent="0.2">
      <c r="A91" s="77" t="s">
        <v>243</v>
      </c>
      <c r="B91" s="1" t="s">
        <v>251</v>
      </c>
      <c r="I91" s="375">
        <v>0</v>
      </c>
      <c r="J91" s="8"/>
    </row>
    <row r="92" spans="1:12" ht="5.0999999999999996" customHeight="1" x14ac:dyDescent="0.2">
      <c r="A92" s="77"/>
      <c r="F92" s="71"/>
    </row>
    <row r="93" spans="1:12" x14ac:dyDescent="0.2">
      <c r="A93" s="77"/>
      <c r="B93" s="1" t="s">
        <v>189</v>
      </c>
      <c r="I93" s="375">
        <v>0</v>
      </c>
      <c r="J93" s="8"/>
    </row>
    <row r="94" spans="1:12" ht="5.0999999999999996" customHeight="1" x14ac:dyDescent="0.2">
      <c r="A94" s="77"/>
      <c r="F94" s="71"/>
    </row>
    <row r="95" spans="1:12" x14ac:dyDescent="0.2">
      <c r="A95" s="77" t="s">
        <v>252</v>
      </c>
      <c r="I95" s="375">
        <v>0</v>
      </c>
      <c r="J95" s="8"/>
    </row>
    <row r="96" spans="1:12" ht="5.0999999999999996" customHeight="1" x14ac:dyDescent="0.2">
      <c r="A96" s="77"/>
      <c r="F96" s="71"/>
    </row>
    <row r="97" spans="1:22" x14ac:dyDescent="0.2">
      <c r="A97" s="77"/>
      <c r="B97" s="1" t="s">
        <v>62</v>
      </c>
    </row>
    <row r="98" spans="1:22" x14ac:dyDescent="0.2">
      <c r="A98" s="77"/>
      <c r="B98" s="568"/>
      <c r="C98" s="568"/>
      <c r="D98" s="568"/>
      <c r="E98" s="568"/>
      <c r="I98" s="375">
        <v>0</v>
      </c>
      <c r="J98" s="8"/>
    </row>
    <row r="99" spans="1:22" x14ac:dyDescent="0.2">
      <c r="A99" s="77"/>
      <c r="B99" s="571"/>
      <c r="C99" s="571"/>
      <c r="D99" s="571"/>
      <c r="E99" s="571"/>
      <c r="I99" s="375">
        <v>0</v>
      </c>
      <c r="J99" s="8"/>
    </row>
    <row r="100" spans="1:22" ht="8.1" customHeight="1" x14ac:dyDescent="0.2">
      <c r="A100" s="77"/>
    </row>
    <row r="101" spans="1:22" ht="15" x14ac:dyDescent="0.25">
      <c r="A101" s="5" t="s">
        <v>63</v>
      </c>
      <c r="I101" s="418">
        <f>SUM(I77,I79,I81,I83,I85,I87,I89,I91,I93,I95,I98,I99)</f>
        <v>0</v>
      </c>
      <c r="Q101" s="77"/>
      <c r="R101" s="77"/>
      <c r="S101" s="77"/>
      <c r="T101" s="77"/>
      <c r="U101" s="77"/>
      <c r="V101" s="77"/>
    </row>
    <row r="102" spans="1:22" ht="8.1" customHeight="1" x14ac:dyDescent="0.2">
      <c r="S102" s="77"/>
      <c r="T102" s="77"/>
      <c r="U102" s="77"/>
      <c r="V102" s="77"/>
    </row>
    <row r="103" spans="1:22" ht="15" x14ac:dyDescent="0.25">
      <c r="A103" s="101" t="s">
        <v>64</v>
      </c>
      <c r="B103" s="53"/>
      <c r="C103" s="53"/>
      <c r="D103" s="53"/>
      <c r="E103" s="53"/>
      <c r="F103" s="53"/>
      <c r="G103" s="53"/>
      <c r="H103" s="53"/>
      <c r="I103" s="419">
        <f>SUM(I101-I73)</f>
        <v>0</v>
      </c>
      <c r="S103" s="77"/>
      <c r="T103" s="77"/>
      <c r="U103" s="77"/>
      <c r="V103" s="77"/>
    </row>
    <row r="104" spans="1:22" ht="8.1" customHeight="1" x14ac:dyDescent="0.2">
      <c r="S104" s="77"/>
      <c r="T104" s="77"/>
      <c r="U104" s="77"/>
      <c r="V104" s="77"/>
    </row>
    <row r="105" spans="1:22" ht="12.75" customHeight="1" x14ac:dyDescent="0.25">
      <c r="A105" s="5" t="s">
        <v>275</v>
      </c>
      <c r="B105" s="7"/>
      <c r="C105" s="7"/>
      <c r="I105" s="102"/>
      <c r="S105" s="77"/>
      <c r="T105" s="77"/>
      <c r="U105" s="77"/>
      <c r="V105" s="77"/>
    </row>
    <row r="106" spans="1:22" ht="8.1" customHeight="1" x14ac:dyDescent="0.2">
      <c r="A106" s="77"/>
      <c r="F106" s="71"/>
      <c r="S106" s="77"/>
      <c r="T106" s="77"/>
      <c r="U106" s="77"/>
      <c r="V106" s="77"/>
    </row>
    <row r="107" spans="1:22" x14ac:dyDescent="0.2">
      <c r="A107" s="77"/>
      <c r="D107" s="7"/>
      <c r="E107" s="569" t="s">
        <v>59</v>
      </c>
      <c r="F107" s="569"/>
      <c r="S107" s="77"/>
      <c r="T107" s="77"/>
      <c r="U107" s="77"/>
      <c r="V107" s="77"/>
    </row>
    <row r="108" spans="1:22" ht="14.25" customHeight="1" x14ac:dyDescent="0.2">
      <c r="A108" s="334" t="s">
        <v>65</v>
      </c>
      <c r="B108" s="334"/>
      <c r="C108" s="334"/>
      <c r="E108" s="568"/>
      <c r="F108" s="568"/>
      <c r="I108" s="375"/>
      <c r="J108" s="103"/>
      <c r="R108" s="80"/>
      <c r="S108" s="80"/>
      <c r="T108" s="77"/>
      <c r="U108" s="77"/>
      <c r="V108" s="77"/>
    </row>
    <row r="109" spans="1:22" ht="14.25" customHeight="1" x14ac:dyDescent="0.2">
      <c r="A109" s="334" t="s">
        <v>65</v>
      </c>
      <c r="B109" s="334"/>
      <c r="C109" s="334"/>
      <c r="E109" s="568"/>
      <c r="F109" s="568"/>
      <c r="I109" s="375"/>
      <c r="J109" s="103"/>
      <c r="R109" s="80"/>
      <c r="S109" s="80"/>
      <c r="T109" s="77"/>
      <c r="U109" s="77"/>
      <c r="V109" s="77"/>
    </row>
    <row r="110" spans="1:22" ht="14.25" customHeight="1" x14ac:dyDescent="0.2">
      <c r="A110" s="334" t="s">
        <v>65</v>
      </c>
      <c r="B110" s="334"/>
      <c r="C110" s="334"/>
      <c r="E110" s="568"/>
      <c r="F110" s="568"/>
      <c r="I110" s="375"/>
      <c r="J110" s="103"/>
      <c r="R110" s="80"/>
      <c r="S110" s="80"/>
      <c r="T110" s="77"/>
      <c r="U110" s="77"/>
      <c r="V110" s="77"/>
    </row>
    <row r="111" spans="1:22" ht="6" customHeight="1" x14ac:dyDescent="0.2">
      <c r="A111" s="77"/>
      <c r="G111" s="7"/>
      <c r="H111" s="7"/>
      <c r="J111" s="104"/>
      <c r="R111" s="7"/>
      <c r="S111" s="7"/>
      <c r="T111" s="77"/>
      <c r="U111" s="77"/>
      <c r="V111" s="77"/>
    </row>
    <row r="112" spans="1:22" s="7" customFormat="1" ht="15" x14ac:dyDescent="0.25">
      <c r="A112" s="5" t="s">
        <v>253</v>
      </c>
      <c r="D112" s="1"/>
      <c r="E112" s="1"/>
      <c r="G112" s="1"/>
      <c r="H112" s="1"/>
      <c r="I112" s="420">
        <f>IF(I108+I109+I110&gt;650,650,I108+I109+I110)</f>
        <v>0</v>
      </c>
      <c r="L112" s="61"/>
    </row>
    <row r="113" spans="1:28" ht="8.1" customHeight="1" x14ac:dyDescent="0.2">
      <c r="A113" s="77"/>
      <c r="D113" s="7"/>
      <c r="E113" s="7"/>
      <c r="I113" s="104"/>
      <c r="K113" s="95"/>
      <c r="L113" s="105"/>
      <c r="M113" s="80"/>
      <c r="N113" s="80"/>
    </row>
    <row r="114" spans="1:28" ht="15" x14ac:dyDescent="0.25">
      <c r="A114" s="74" t="s">
        <v>66</v>
      </c>
      <c r="K114" s="95"/>
      <c r="L114" s="105"/>
      <c r="M114" s="80"/>
      <c r="N114" s="80"/>
    </row>
    <row r="115" spans="1:28" ht="8.1" customHeight="1" x14ac:dyDescent="0.2">
      <c r="K115" s="95"/>
      <c r="L115" s="105"/>
      <c r="M115" s="80"/>
      <c r="N115" s="80"/>
    </row>
    <row r="116" spans="1:28" x14ac:dyDescent="0.2">
      <c r="A116" s="1" t="s">
        <v>67</v>
      </c>
      <c r="I116" s="417">
        <f>I70</f>
        <v>0</v>
      </c>
      <c r="K116" s="80"/>
      <c r="L116" s="105"/>
      <c r="M116" s="80"/>
      <c r="N116" s="80"/>
    </row>
    <row r="117" spans="1:28" ht="5.0999999999999996" customHeight="1" x14ac:dyDescent="0.2">
      <c r="A117" s="77"/>
      <c r="F117" s="71"/>
    </row>
    <row r="118" spans="1:28" x14ac:dyDescent="0.2">
      <c r="A118" s="1" t="s">
        <v>68</v>
      </c>
      <c r="I118" s="417">
        <f>I101</f>
        <v>0</v>
      </c>
    </row>
    <row r="119" spans="1:28" ht="5.0999999999999996" customHeight="1" x14ac:dyDescent="0.2">
      <c r="A119" s="77"/>
      <c r="F119" s="71"/>
    </row>
    <row r="120" spans="1:28" x14ac:dyDescent="0.2">
      <c r="A120" s="15" t="s">
        <v>64</v>
      </c>
      <c r="I120" s="417">
        <f>I103</f>
        <v>0</v>
      </c>
      <c r="L120" s="100"/>
    </row>
    <row r="121" spans="1:28" ht="5.0999999999999996" customHeight="1" x14ac:dyDescent="0.2">
      <c r="A121" s="77"/>
      <c r="F121" s="71"/>
    </row>
    <row r="122" spans="1:28" x14ac:dyDescent="0.2">
      <c r="A122" s="60" t="s">
        <v>254</v>
      </c>
      <c r="I122" s="417">
        <f>IF(I120&lt;=500,I112,"0.00")</f>
        <v>0</v>
      </c>
      <c r="L122" s="100"/>
    </row>
    <row r="123" spans="1:28" ht="8.1" customHeight="1" x14ac:dyDescent="0.2"/>
    <row r="124" spans="1:28" ht="15.75" thickBot="1" x14ac:dyDescent="0.3">
      <c r="A124" s="215" t="s">
        <v>164</v>
      </c>
      <c r="B124" s="216"/>
      <c r="C124" s="216"/>
      <c r="D124" s="216"/>
      <c r="E124" s="216"/>
      <c r="F124" s="216"/>
      <c r="G124" s="216"/>
      <c r="H124" s="216"/>
      <c r="I124" s="421">
        <f>SUM(I120-I122)</f>
        <v>0</v>
      </c>
    </row>
    <row r="125" spans="1:28" ht="8.1" customHeight="1" x14ac:dyDescent="0.2">
      <c r="A125" s="1"/>
    </row>
    <row r="126" spans="1:28" ht="15" x14ac:dyDescent="0.25">
      <c r="A126" s="363" t="s">
        <v>255</v>
      </c>
      <c r="M126" s="106"/>
      <c r="N126" s="107"/>
      <c r="O126" s="108"/>
      <c r="P126" s="108"/>
      <c r="Q126" s="108"/>
      <c r="R126" s="108"/>
      <c r="S126" s="108"/>
      <c r="T126" s="108"/>
      <c r="U126" s="108"/>
      <c r="V126" s="108"/>
      <c r="W126" s="108"/>
      <c r="X126" s="36"/>
      <c r="Y126" s="36"/>
      <c r="Z126" s="2"/>
      <c r="AA126" s="2"/>
      <c r="AB126" s="2"/>
    </row>
    <row r="127" spans="1:28" hidden="1" x14ac:dyDescent="0.2">
      <c r="E127" s="109"/>
      <c r="M127" s="110"/>
    </row>
    <row r="128" spans="1:28" hidden="1" x14ac:dyDescent="0.2">
      <c r="M128" s="110"/>
    </row>
    <row r="129" spans="13:13" hidden="1" x14ac:dyDescent="0.2">
      <c r="M129" s="110"/>
    </row>
    <row r="130" spans="13:13" hidden="1" x14ac:dyDescent="0.2">
      <c r="M130" s="110"/>
    </row>
    <row r="131" spans="13:13" hidden="1" x14ac:dyDescent="0.2">
      <c r="M131" s="110"/>
    </row>
    <row r="132" spans="13:13" hidden="1" x14ac:dyDescent="0.2">
      <c r="M132" s="110"/>
    </row>
    <row r="133" spans="13:13" hidden="1" x14ac:dyDescent="0.2">
      <c r="M133" s="110"/>
    </row>
    <row r="134" spans="13:13" hidden="1" x14ac:dyDescent="0.2">
      <c r="M134" s="110"/>
    </row>
    <row r="135" spans="13:13" hidden="1" x14ac:dyDescent="0.2">
      <c r="M135" s="110"/>
    </row>
    <row r="136" spans="13:13" hidden="1" x14ac:dyDescent="0.2">
      <c r="M136" s="110"/>
    </row>
    <row r="137" spans="13:13" hidden="1" x14ac:dyDescent="0.2">
      <c r="M137" s="80"/>
    </row>
    <row r="138" spans="13:13" hidden="1" x14ac:dyDescent="0.2"/>
    <row r="139" spans="13:13" hidden="1" x14ac:dyDescent="0.2"/>
    <row r="140" spans="13:13" hidden="1" x14ac:dyDescent="0.2"/>
    <row r="141" spans="13:13" hidden="1" x14ac:dyDescent="0.2"/>
    <row r="142" spans="13:13" hidden="1" x14ac:dyDescent="0.2"/>
    <row r="143" spans="13:13" hidden="1" x14ac:dyDescent="0.2"/>
    <row r="144" spans="13:13"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c r="N153" s="111"/>
      <c r="O153" s="111"/>
      <c r="P153" s="111"/>
      <c r="Q153" s="111"/>
      <c r="R153" s="111"/>
      <c r="S153" s="111"/>
      <c r="T153" s="111"/>
      <c r="U153" s="111"/>
      <c r="V153" s="111"/>
      <c r="W153" s="111"/>
      <c r="X153" s="112"/>
      <c r="Y153" s="112"/>
      <c r="Z153" s="113"/>
      <c r="AA153" s="113"/>
      <c r="AB153" s="113"/>
    </row>
    <row r="154" spans="14:28" hidden="1" x14ac:dyDescent="0.2">
      <c r="N154" s="325"/>
      <c r="O154" s="325">
        <v>1</v>
      </c>
      <c r="P154" s="325">
        <v>2</v>
      </c>
      <c r="Q154" s="325">
        <v>3</v>
      </c>
      <c r="R154" s="325">
        <v>4</v>
      </c>
      <c r="S154" s="325">
        <v>5</v>
      </c>
      <c r="T154" s="325">
        <v>6</v>
      </c>
      <c r="U154" s="325">
        <v>7</v>
      </c>
      <c r="V154" s="325">
        <v>8</v>
      </c>
      <c r="W154" s="325">
        <v>9</v>
      </c>
      <c r="X154" s="326">
        <v>10</v>
      </c>
      <c r="Y154" s="326">
        <v>11</v>
      </c>
      <c r="Z154" s="327">
        <v>12</v>
      </c>
      <c r="AA154" s="327">
        <v>13</v>
      </c>
      <c r="AB154" s="113"/>
    </row>
    <row r="155" spans="14:28" hidden="1" x14ac:dyDescent="0.2">
      <c r="N155" s="328">
        <v>1</v>
      </c>
      <c r="O155" s="460">
        <v>1061</v>
      </c>
      <c r="P155" s="460"/>
      <c r="Q155" s="460"/>
      <c r="R155" s="460"/>
      <c r="S155" s="460"/>
      <c r="T155" s="460"/>
      <c r="U155" s="460"/>
      <c r="V155" s="460"/>
      <c r="W155" s="460"/>
      <c r="X155" s="460"/>
      <c r="Y155" s="460"/>
      <c r="Z155" s="460"/>
      <c r="AA155" s="460"/>
      <c r="AB155" s="113"/>
    </row>
    <row r="156" spans="14:28" hidden="1" x14ac:dyDescent="0.2">
      <c r="N156" s="328">
        <v>2</v>
      </c>
      <c r="O156" s="460">
        <f>P156/N156</f>
        <v>812</v>
      </c>
      <c r="P156" s="460">
        <v>1624</v>
      </c>
      <c r="Q156" s="460"/>
      <c r="R156" s="460"/>
      <c r="S156" s="460"/>
      <c r="T156" s="460"/>
      <c r="U156" s="460"/>
      <c r="V156" s="460"/>
      <c r="W156" s="460"/>
      <c r="X156" s="460"/>
      <c r="Y156" s="460"/>
      <c r="Z156" s="460"/>
      <c r="AA156" s="460"/>
      <c r="AB156" s="113"/>
    </row>
    <row r="157" spans="14:28" hidden="1" x14ac:dyDescent="0.2">
      <c r="N157" s="328">
        <v>3</v>
      </c>
      <c r="O157" s="460">
        <f>Q157/N157</f>
        <v>658</v>
      </c>
      <c r="P157" s="460">
        <f>Q157/N157*P154</f>
        <v>1316</v>
      </c>
      <c r="Q157" s="460">
        <v>1974</v>
      </c>
      <c r="R157" s="460"/>
      <c r="S157" s="460"/>
      <c r="T157" s="460"/>
      <c r="U157" s="460"/>
      <c r="V157" s="460"/>
      <c r="W157" s="460"/>
      <c r="X157" s="460"/>
      <c r="Y157" s="460"/>
      <c r="Z157" s="460"/>
      <c r="AA157" s="460"/>
      <c r="AB157" s="113"/>
    </row>
    <row r="158" spans="14:28" hidden="1" x14ac:dyDescent="0.2">
      <c r="N158" s="328">
        <v>4</v>
      </c>
      <c r="O158" s="460">
        <f>R158/N158</f>
        <v>567.63499999999999</v>
      </c>
      <c r="P158" s="460">
        <f>R158/N158*P154</f>
        <v>1135.27</v>
      </c>
      <c r="Q158" s="460">
        <f>R158/N158*Q154</f>
        <v>1702.905</v>
      </c>
      <c r="R158" s="460">
        <f>1061*2.14</f>
        <v>2270.54</v>
      </c>
      <c r="S158" s="460"/>
      <c r="T158" s="460"/>
      <c r="U158" s="460"/>
      <c r="V158" s="460"/>
      <c r="W158" s="460"/>
      <c r="X158" s="460"/>
      <c r="Y158" s="460"/>
      <c r="Z158" s="460"/>
      <c r="AA158" s="460"/>
      <c r="AB158" s="113"/>
    </row>
    <row r="159" spans="14:28" hidden="1" x14ac:dyDescent="0.2">
      <c r="N159" s="328">
        <v>5</v>
      </c>
      <c r="O159" s="460">
        <f>S159/N159</f>
        <v>513.524</v>
      </c>
      <c r="P159" s="460">
        <f>S159/N159*P154</f>
        <v>1027.048</v>
      </c>
      <c r="Q159" s="460">
        <f>S159/N159*Q154</f>
        <v>1540.5720000000001</v>
      </c>
      <c r="R159" s="460">
        <f>S159/N159*R154</f>
        <v>2054.096</v>
      </c>
      <c r="S159" s="460">
        <f>1061*2.42</f>
        <v>2567.62</v>
      </c>
      <c r="T159" s="460"/>
      <c r="U159" s="460"/>
      <c r="V159" s="460"/>
      <c r="W159" s="460"/>
      <c r="X159" s="460"/>
      <c r="Y159" s="460"/>
      <c r="Z159" s="460"/>
      <c r="AA159" s="460"/>
      <c r="AB159" s="113"/>
    </row>
    <row r="160" spans="14:28" hidden="1" x14ac:dyDescent="0.2">
      <c r="N160" s="328">
        <v>6</v>
      </c>
      <c r="O160" s="460">
        <f>T160/N160</f>
        <v>463.93666666666667</v>
      </c>
      <c r="P160" s="460">
        <f>T160/N160*P154</f>
        <v>927.87333333333333</v>
      </c>
      <c r="Q160" s="460">
        <f>T160/N160*Q154</f>
        <v>1391.81</v>
      </c>
      <c r="R160" s="460">
        <f>T160/N160*R154</f>
        <v>1855.7466666666667</v>
      </c>
      <c r="S160" s="460">
        <f>T160/N160*S154</f>
        <v>2319.6833333333334</v>
      </c>
      <c r="T160" s="460">
        <f>S159+P170</f>
        <v>2783.62</v>
      </c>
      <c r="U160" s="460"/>
      <c r="V160" s="460"/>
      <c r="W160" s="460"/>
      <c r="X160" s="460"/>
      <c r="Y160" s="460"/>
      <c r="Z160" s="460"/>
      <c r="AA160" s="460"/>
      <c r="AB160" s="113"/>
    </row>
    <row r="161" spans="14:28" hidden="1" x14ac:dyDescent="0.2">
      <c r="N161" s="328">
        <v>7</v>
      </c>
      <c r="O161" s="460">
        <f>U161/N161</f>
        <v>428.51714285714286</v>
      </c>
      <c r="P161" s="460">
        <f>U161/N161*P154</f>
        <v>857.03428571428572</v>
      </c>
      <c r="Q161" s="460">
        <f>U161/N161*Q154</f>
        <v>1285.5514285714285</v>
      </c>
      <c r="R161" s="460">
        <f>U161/N161*R154</f>
        <v>1714.0685714285714</v>
      </c>
      <c r="S161" s="460">
        <f>U161/N161*S154</f>
        <v>2142.5857142857144</v>
      </c>
      <c r="T161" s="460">
        <f>U161/N161*T154</f>
        <v>2571.1028571428569</v>
      </c>
      <c r="U161" s="460">
        <f>T160+P170</f>
        <v>2999.62</v>
      </c>
      <c r="V161" s="460"/>
      <c r="W161" s="460"/>
      <c r="X161" s="460"/>
      <c r="Y161" s="460"/>
      <c r="Z161" s="460"/>
      <c r="AA161" s="460"/>
      <c r="AB161" s="113"/>
    </row>
    <row r="162" spans="14:28" hidden="1" x14ac:dyDescent="0.2">
      <c r="N162" s="328">
        <v>8</v>
      </c>
      <c r="O162" s="460">
        <f>V162/N162</f>
        <v>401.95249999999999</v>
      </c>
      <c r="P162" s="460">
        <f>V162/N162*P154</f>
        <v>803.90499999999997</v>
      </c>
      <c r="Q162" s="460">
        <f>V162/N162*Q154</f>
        <v>1205.8575000000001</v>
      </c>
      <c r="R162" s="460">
        <f>V162/N162*R154</f>
        <v>1607.81</v>
      </c>
      <c r="S162" s="460">
        <f>V162/N162*S154</f>
        <v>2009.7624999999998</v>
      </c>
      <c r="T162" s="460">
        <f>V162/N162*T154</f>
        <v>2411.7150000000001</v>
      </c>
      <c r="U162" s="460">
        <f>V162/N162*U154</f>
        <v>2813.6675</v>
      </c>
      <c r="V162" s="460">
        <f>U161+P170</f>
        <v>3215.62</v>
      </c>
      <c r="W162" s="460"/>
      <c r="X162" s="460"/>
      <c r="Y162" s="460"/>
      <c r="Z162" s="460"/>
      <c r="AA162" s="460"/>
      <c r="AB162" s="113"/>
    </row>
    <row r="163" spans="14:28" hidden="1" x14ac:dyDescent="0.2">
      <c r="N163" s="329">
        <v>9</v>
      </c>
      <c r="O163" s="460">
        <f>W163/N163</f>
        <v>381.29111111111109</v>
      </c>
      <c r="P163" s="460">
        <f>W163/N163*P154</f>
        <v>762.58222222222219</v>
      </c>
      <c r="Q163" s="460">
        <f>W163/N163*Q154</f>
        <v>1143.8733333333332</v>
      </c>
      <c r="R163" s="460">
        <f>W163/N163*R154</f>
        <v>1525.1644444444444</v>
      </c>
      <c r="S163" s="460">
        <f>W163/N163*S154</f>
        <v>1906.4555555555555</v>
      </c>
      <c r="T163" s="460">
        <f>W163/N163*T154</f>
        <v>2287.7466666666664</v>
      </c>
      <c r="U163" s="460">
        <f>W163/N163*U154</f>
        <v>2669.0377777777776</v>
      </c>
      <c r="V163" s="460">
        <f>W163/N163*V154</f>
        <v>3050.3288888888887</v>
      </c>
      <c r="W163" s="460">
        <f>V162+P170</f>
        <v>3431.62</v>
      </c>
      <c r="X163" s="460"/>
      <c r="Y163" s="460"/>
      <c r="Z163" s="460"/>
      <c r="AA163" s="460"/>
      <c r="AB163" s="113"/>
    </row>
    <row r="164" spans="14:28" hidden="1" x14ac:dyDescent="0.2">
      <c r="N164" s="329">
        <v>10</v>
      </c>
      <c r="O164" s="460">
        <f>X164/N164</f>
        <v>364.762</v>
      </c>
      <c r="P164" s="460">
        <f>X164/N164*P154</f>
        <v>729.524</v>
      </c>
      <c r="Q164" s="460">
        <f>X164/N164*Q154</f>
        <v>1094.2860000000001</v>
      </c>
      <c r="R164" s="460">
        <f>X164/N164*R154</f>
        <v>1459.048</v>
      </c>
      <c r="S164" s="460">
        <f>X164/N164*S154</f>
        <v>1823.81</v>
      </c>
      <c r="T164" s="460">
        <f>X164/N164*T154</f>
        <v>2188.5720000000001</v>
      </c>
      <c r="U164" s="460">
        <f>X164/N164*U154</f>
        <v>2553.3339999999998</v>
      </c>
      <c r="V164" s="460">
        <f>X164/N164*V154</f>
        <v>2918.096</v>
      </c>
      <c r="W164" s="460">
        <f>X164/N164*W154</f>
        <v>3282.8580000000002</v>
      </c>
      <c r="X164" s="460">
        <f>W163+P170</f>
        <v>3647.62</v>
      </c>
      <c r="Y164" s="460"/>
      <c r="Z164" s="460"/>
      <c r="AA164" s="460"/>
      <c r="AB164" s="113"/>
    </row>
    <row r="165" spans="14:28" hidden="1" x14ac:dyDescent="0.2">
      <c r="N165" s="329">
        <v>11</v>
      </c>
      <c r="O165" s="460">
        <f>Y165/N165</f>
        <v>351.23818181818183</v>
      </c>
      <c r="P165" s="460">
        <f>Y165/N165*P154</f>
        <v>702.47636363636366</v>
      </c>
      <c r="Q165" s="460">
        <f>Y165/N165*Q154</f>
        <v>1053.7145454545455</v>
      </c>
      <c r="R165" s="460">
        <f>Y165/N165*R154</f>
        <v>1404.9527272727273</v>
      </c>
      <c r="S165" s="460">
        <f>Y165/N165*S154</f>
        <v>1756.1909090909091</v>
      </c>
      <c r="T165" s="460">
        <f>Y165/N165*T154</f>
        <v>2107.429090909091</v>
      </c>
      <c r="U165" s="460">
        <f>Y165/N165*U154</f>
        <v>2458.6672727272726</v>
      </c>
      <c r="V165" s="460">
        <f>Y165/N165*V154</f>
        <v>2809.9054545454546</v>
      </c>
      <c r="W165" s="460">
        <f>Y165/N165*W154</f>
        <v>3161.1436363636367</v>
      </c>
      <c r="X165" s="460">
        <f>Y165/N165*X154</f>
        <v>3512.3818181818183</v>
      </c>
      <c r="Y165" s="460">
        <f>X164+P170</f>
        <v>3863.62</v>
      </c>
      <c r="Z165" s="460"/>
      <c r="AA165" s="460"/>
      <c r="AB165" s="113"/>
    </row>
    <row r="166" spans="14:28" hidden="1" x14ac:dyDescent="0.2">
      <c r="N166" s="329">
        <v>12</v>
      </c>
      <c r="O166" s="460">
        <f>Z166/N166</f>
        <v>339.96833333333331</v>
      </c>
      <c r="P166" s="460">
        <f>Z166/N166*P154</f>
        <v>679.93666666666661</v>
      </c>
      <c r="Q166" s="460">
        <f>Z166/N166*Q154</f>
        <v>1019.905</v>
      </c>
      <c r="R166" s="460">
        <f>Z166/N166*R154</f>
        <v>1359.8733333333332</v>
      </c>
      <c r="S166" s="460">
        <f>Z166/N166*S154</f>
        <v>1699.8416666666665</v>
      </c>
      <c r="T166" s="460">
        <f>Z166/N166*T154</f>
        <v>2039.81</v>
      </c>
      <c r="U166" s="460">
        <f>Z166/N166*U154</f>
        <v>2379.7783333333332</v>
      </c>
      <c r="V166" s="460">
        <f>Z166/N166*V154</f>
        <v>2719.7466666666664</v>
      </c>
      <c r="W166" s="460">
        <f>Z166/N166*W154</f>
        <v>3059.7149999999997</v>
      </c>
      <c r="X166" s="460">
        <f>Z166/N166*X154</f>
        <v>3399.6833333333329</v>
      </c>
      <c r="Y166" s="460">
        <f>Z166/N166*Y154</f>
        <v>3739.6516666666662</v>
      </c>
      <c r="Z166" s="460">
        <f>Y165+P170</f>
        <v>4079.62</v>
      </c>
      <c r="AA166" s="460"/>
      <c r="AB166" s="113"/>
    </row>
    <row r="167" spans="14:28" hidden="1" x14ac:dyDescent="0.2">
      <c r="N167" s="329">
        <v>13</v>
      </c>
      <c r="O167" s="460">
        <f>AA167/N167</f>
        <v>330.43230769230769</v>
      </c>
      <c r="P167" s="460">
        <f>AA167/N167*P154</f>
        <v>660.86461538461538</v>
      </c>
      <c r="Q167" s="460">
        <f>AA167/N167*Q154</f>
        <v>991.29692307692312</v>
      </c>
      <c r="R167" s="460">
        <f>AA167/N167*R154</f>
        <v>1321.7292307692308</v>
      </c>
      <c r="S167" s="460">
        <f>AA167/N167*S154</f>
        <v>1652.1615384615384</v>
      </c>
      <c r="T167" s="460">
        <f>AA167/N167*T154</f>
        <v>1982.5938461538462</v>
      </c>
      <c r="U167" s="460">
        <f>AA167/N167*U154</f>
        <v>2313.0261538461536</v>
      </c>
      <c r="V167" s="460">
        <f>AA167/N167*V154</f>
        <v>2643.4584615384615</v>
      </c>
      <c r="W167" s="460">
        <f>AA167/N167*W154</f>
        <v>2973.8907692307694</v>
      </c>
      <c r="X167" s="460">
        <f>AA167/N167*X154</f>
        <v>3304.3230769230768</v>
      </c>
      <c r="Y167" s="460">
        <f>AA167/N167*Y154</f>
        <v>3634.7553846153846</v>
      </c>
      <c r="Z167" s="460">
        <f>AA167/N167*Z154</f>
        <v>3965.1876923076925</v>
      </c>
      <c r="AA167" s="460">
        <f>Z166+P170</f>
        <v>4295.62</v>
      </c>
      <c r="AB167" s="113"/>
    </row>
    <row r="168" spans="14:28" hidden="1" x14ac:dyDescent="0.2">
      <c r="N168" s="327"/>
      <c r="O168" s="327"/>
      <c r="P168" s="327"/>
      <c r="Q168" s="327"/>
      <c r="R168" s="327"/>
      <c r="S168" s="327"/>
      <c r="T168" s="327"/>
      <c r="U168" s="327"/>
      <c r="V168" s="327"/>
      <c r="W168" s="327"/>
      <c r="X168" s="327"/>
      <c r="Y168" s="327"/>
      <c r="Z168" s="327"/>
      <c r="AA168" s="327"/>
      <c r="AB168" s="113"/>
    </row>
    <row r="169" spans="14:28" hidden="1" x14ac:dyDescent="0.2">
      <c r="N169" s="327"/>
      <c r="O169" s="327" t="s">
        <v>69</v>
      </c>
      <c r="P169" s="327" t="s">
        <v>70</v>
      </c>
      <c r="Q169" s="327"/>
      <c r="R169" s="327" t="s">
        <v>71</v>
      </c>
      <c r="S169" s="327" t="s">
        <v>72</v>
      </c>
      <c r="T169" s="327"/>
      <c r="U169" s="327"/>
      <c r="V169" s="327"/>
      <c r="W169" s="327"/>
      <c r="X169" s="327"/>
      <c r="Y169" s="327"/>
      <c r="Z169" s="327"/>
      <c r="AA169" s="327"/>
      <c r="AB169" s="113"/>
    </row>
    <row r="170" spans="14:28" hidden="1" x14ac:dyDescent="0.2">
      <c r="N170" s="327"/>
      <c r="O170" s="327">
        <v>8</v>
      </c>
      <c r="P170" s="461">
        <v>216</v>
      </c>
      <c r="Q170" s="327">
        <f>U161</f>
        <v>2999.62</v>
      </c>
      <c r="R170" s="327">
        <f t="shared" ref="R170:R175" si="0">P170+Q170</f>
        <v>3215.62</v>
      </c>
      <c r="S170" s="327">
        <f t="shared" ref="S170:S175" si="1">O162</f>
        <v>401.95249999999999</v>
      </c>
      <c r="T170" s="327"/>
      <c r="U170" s="327"/>
      <c r="V170" s="327"/>
      <c r="W170" s="327"/>
      <c r="X170" s="327"/>
      <c r="Y170" s="327"/>
      <c r="Z170" s="327"/>
      <c r="AA170" s="327"/>
      <c r="AB170" s="113"/>
    </row>
    <row r="171" spans="14:28" hidden="1" x14ac:dyDescent="0.2">
      <c r="N171" s="327"/>
      <c r="O171" s="327">
        <v>9</v>
      </c>
      <c r="P171" s="461">
        <v>216</v>
      </c>
      <c r="Q171" s="327">
        <f>V162</f>
        <v>3215.62</v>
      </c>
      <c r="R171" s="327">
        <f t="shared" si="0"/>
        <v>3431.62</v>
      </c>
      <c r="S171" s="327">
        <f t="shared" si="1"/>
        <v>381.29111111111109</v>
      </c>
      <c r="T171" s="327"/>
      <c r="U171" s="327"/>
      <c r="V171" s="327"/>
      <c r="W171" s="327"/>
      <c r="X171" s="327"/>
      <c r="Y171" s="327"/>
      <c r="Z171" s="327"/>
      <c r="AA171" s="327"/>
      <c r="AB171" s="113"/>
    </row>
    <row r="172" spans="14:28" hidden="1" x14ac:dyDescent="0.2">
      <c r="N172" s="327"/>
      <c r="O172" s="327">
        <v>10</v>
      </c>
      <c r="P172" s="461">
        <v>216</v>
      </c>
      <c r="Q172" s="327">
        <f>W163</f>
        <v>3431.62</v>
      </c>
      <c r="R172" s="327">
        <f t="shared" si="0"/>
        <v>3647.62</v>
      </c>
      <c r="S172" s="327">
        <f t="shared" si="1"/>
        <v>364.762</v>
      </c>
      <c r="T172" s="327"/>
      <c r="U172" s="327"/>
      <c r="V172" s="327"/>
      <c r="W172" s="327"/>
      <c r="X172" s="327"/>
      <c r="Y172" s="327"/>
      <c r="Z172" s="327"/>
      <c r="AA172" s="327"/>
      <c r="AB172" s="113"/>
    </row>
    <row r="173" spans="14:28" hidden="1" x14ac:dyDescent="0.2">
      <c r="N173" s="327"/>
      <c r="O173" s="327">
        <v>11</v>
      </c>
      <c r="P173" s="461">
        <v>216</v>
      </c>
      <c r="Q173" s="327">
        <f>X164</f>
        <v>3647.62</v>
      </c>
      <c r="R173" s="327">
        <f t="shared" si="0"/>
        <v>3863.62</v>
      </c>
      <c r="S173" s="327">
        <f t="shared" si="1"/>
        <v>351.23818181818183</v>
      </c>
      <c r="T173" s="327"/>
      <c r="U173" s="327"/>
      <c r="V173" s="327"/>
      <c r="W173" s="327"/>
      <c r="X173" s="327"/>
      <c r="Y173" s="327"/>
      <c r="Z173" s="327"/>
      <c r="AA173" s="327"/>
      <c r="AB173" s="113"/>
    </row>
    <row r="174" spans="14:28" hidden="1" x14ac:dyDescent="0.2">
      <c r="N174" s="327"/>
      <c r="O174" s="327">
        <v>12</v>
      </c>
      <c r="P174" s="461">
        <v>216</v>
      </c>
      <c r="Q174" s="327">
        <f>Y165</f>
        <v>3863.62</v>
      </c>
      <c r="R174" s="327">
        <f t="shared" si="0"/>
        <v>4079.62</v>
      </c>
      <c r="S174" s="327">
        <f t="shared" si="1"/>
        <v>339.96833333333331</v>
      </c>
      <c r="T174" s="327"/>
      <c r="U174" s="327"/>
      <c r="V174" s="327"/>
      <c r="W174" s="327"/>
      <c r="X174" s="327"/>
      <c r="Y174" s="327"/>
      <c r="Z174" s="327"/>
      <c r="AA174" s="327"/>
      <c r="AB174" s="113"/>
    </row>
    <row r="175" spans="14:28" hidden="1" x14ac:dyDescent="0.2">
      <c r="N175" s="327"/>
      <c r="O175" s="327">
        <v>13</v>
      </c>
      <c r="P175" s="461">
        <v>216</v>
      </c>
      <c r="Q175" s="327">
        <f>Z166</f>
        <v>4079.62</v>
      </c>
      <c r="R175" s="327">
        <f t="shared" si="0"/>
        <v>4295.62</v>
      </c>
      <c r="S175" s="327">
        <f t="shared" si="1"/>
        <v>330.43230769230769</v>
      </c>
      <c r="T175" s="327"/>
      <c r="U175" s="327"/>
      <c r="V175" s="327"/>
      <c r="W175" s="327"/>
      <c r="X175" s="327"/>
      <c r="Y175" s="327"/>
      <c r="Z175" s="327"/>
      <c r="AA175" s="327"/>
      <c r="AB175" s="113"/>
    </row>
    <row r="176" spans="14:28" hidden="1" x14ac:dyDescent="0.2">
      <c r="N176" s="113"/>
      <c r="O176" s="113"/>
      <c r="P176" s="113"/>
      <c r="Q176" s="113"/>
      <c r="R176" s="113"/>
      <c r="S176" s="113"/>
      <c r="T176" s="113"/>
      <c r="U176" s="113"/>
      <c r="V176" s="113"/>
      <c r="W176" s="113"/>
      <c r="X176" s="113"/>
      <c r="Y176" s="113"/>
      <c r="Z176" s="113"/>
      <c r="AA176" s="113"/>
      <c r="AB176" s="113"/>
    </row>
    <row r="177" spans="14:28" hidden="1" x14ac:dyDescent="0.2">
      <c r="N177" s="113"/>
      <c r="O177" s="113"/>
      <c r="P177" s="113"/>
      <c r="Q177" s="113"/>
      <c r="R177" s="113"/>
      <c r="S177" s="113"/>
      <c r="T177" s="113"/>
      <c r="U177" s="113"/>
      <c r="V177" s="113"/>
      <c r="W177" s="113"/>
      <c r="X177" s="113"/>
      <c r="Y177" s="113"/>
      <c r="Z177" s="113"/>
      <c r="AA177" s="113"/>
      <c r="AB177" s="113"/>
    </row>
    <row r="178" spans="14:28" hidden="1" x14ac:dyDescent="0.2"/>
    <row r="179" spans="14:28" hidden="1" x14ac:dyDescent="0.2"/>
    <row r="180" spans="14:28" hidden="1" x14ac:dyDescent="0.2"/>
    <row r="181" spans="14:28" hidden="1" x14ac:dyDescent="0.2"/>
    <row r="182" spans="14:28" hidden="1" x14ac:dyDescent="0.2"/>
    <row r="183" spans="14:28" hidden="1" x14ac:dyDescent="0.2"/>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6">
    <mergeCell ref="A1:I1"/>
    <mergeCell ref="A2:I2"/>
    <mergeCell ref="A3:I3"/>
    <mergeCell ref="B41:E41"/>
    <mergeCell ref="B42:E42"/>
    <mergeCell ref="A5:I5"/>
    <mergeCell ref="A11:D11"/>
    <mergeCell ref="C9:E9"/>
    <mergeCell ref="B40:E40"/>
    <mergeCell ref="B62:E62"/>
    <mergeCell ref="B61:E61"/>
    <mergeCell ref="B56:E56"/>
    <mergeCell ref="B57:E57"/>
    <mergeCell ref="B55:E55"/>
    <mergeCell ref="B49:E49"/>
    <mergeCell ref="B50:E50"/>
    <mergeCell ref="B54:E54"/>
    <mergeCell ref="B43:E43"/>
    <mergeCell ref="B47:E47"/>
    <mergeCell ref="B48:E48"/>
    <mergeCell ref="E108:F108"/>
    <mergeCell ref="E109:F109"/>
    <mergeCell ref="E110:F110"/>
    <mergeCell ref="E107:F107"/>
    <mergeCell ref="B63:E63"/>
    <mergeCell ref="B67:E67"/>
    <mergeCell ref="B99:E99"/>
    <mergeCell ref="B98:E98"/>
    <mergeCell ref="D79:E79"/>
    <mergeCell ref="D81:E81"/>
    <mergeCell ref="D87:E87"/>
    <mergeCell ref="D76:E76"/>
    <mergeCell ref="D83:E83"/>
    <mergeCell ref="D85:E85"/>
    <mergeCell ref="D77:E77"/>
    <mergeCell ref="B68:E68"/>
  </mergeCells>
  <pageMargins left="0.77986109999999997" right="0.47222219999999998" top="0.70972219999999997" bottom="0.59027779999999996" header="0.39374999999999999" footer="0.3541667"/>
  <pageSetup paperSize="9" scale="96" fitToHeight="0"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85" workbookViewId="0">
      <selection sqref="A1:AB1"/>
    </sheetView>
  </sheetViews>
  <sheetFormatPr baseColWidth="10" defaultColWidth="11.5703125" defaultRowHeight="12.75" outlineLevelCol="1" x14ac:dyDescent="0.2"/>
  <cols>
    <col min="1" max="1" width="7.85546875" customWidth="1"/>
    <col min="2" max="5" width="11.7109375" customWidth="1"/>
    <col min="6" max="6" width="12.42578125" customWidth="1"/>
    <col min="7" max="7" width="3.85546875" customWidth="1"/>
    <col min="8" max="8" width="23.85546875" customWidth="1"/>
    <col min="9" max="9" width="2.140625" customWidth="1"/>
    <col min="10" max="10" width="23.85546875" customWidth="1"/>
    <col min="11" max="11" width="2.140625" customWidth="1"/>
    <col min="12" max="12" width="23.85546875" customWidth="1"/>
    <col min="13" max="13" width="2.140625" customWidth="1"/>
    <col min="14" max="14" width="23.85546875" customWidth="1"/>
    <col min="15" max="15" width="2.140625" customWidth="1"/>
    <col min="16" max="16" width="23.85546875" customWidth="1"/>
    <col min="17" max="17" width="2.140625" customWidth="1"/>
    <col min="18" max="18" width="23.85546875" customWidth="1"/>
    <col min="19" max="19" width="2.140625" customWidth="1"/>
    <col min="20" max="20" width="23.85546875" hidden="1" customWidth="1" outlineLevel="1"/>
    <col min="21" max="21" width="2.140625" hidden="1" customWidth="1" outlineLevel="1"/>
    <col min="22" max="22" width="23.85546875" hidden="1" customWidth="1" outlineLevel="1"/>
    <col min="23" max="23" width="2.140625" hidden="1" customWidth="1" outlineLevel="1"/>
    <col min="24" max="24" width="23.85546875" hidden="1" customWidth="1" outlineLevel="1"/>
    <col min="25" max="25" width="2.140625" hidden="1" customWidth="1" outlineLevel="1"/>
    <col min="26" max="26" width="23.85546875" hidden="1" customWidth="1" outlineLevel="1"/>
    <col min="27" max="27" width="2.140625" hidden="1" customWidth="1" outlineLevel="1"/>
    <col min="28" max="28" width="21.28515625" customWidth="1" collapsed="1"/>
    <col min="29" max="29" width="16.7109375" hidden="1" customWidth="1"/>
    <col min="30" max="30" width="11" hidden="1" customWidth="1"/>
    <col min="31" max="31" width="6.5703125" hidden="1" customWidth="1"/>
    <col min="32" max="32" width="5.5703125" hidden="1" customWidth="1"/>
    <col min="33" max="33" width="9.85546875" hidden="1" customWidth="1"/>
    <col min="34" max="37" width="8" hidden="1" customWidth="1"/>
    <col min="38" max="38" width="9.28515625" hidden="1" customWidth="1"/>
    <col min="39" max="39" width="8" hidden="1" customWidth="1"/>
    <col min="40" max="40" width="9" hidden="1" customWidth="1"/>
    <col min="41" max="48" width="8" hidden="1" customWidth="1"/>
    <col min="49" max="52" width="11.5703125" hidden="1" customWidth="1"/>
    <col min="53" max="53" width="11.5703125" customWidth="1"/>
  </cols>
  <sheetData>
    <row r="1" spans="1:46" ht="27.75" customHeight="1" x14ac:dyDescent="0.3">
      <c r="A1" s="586" t="s">
        <v>48</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8"/>
      <c r="AC1" s="217"/>
      <c r="AD1" s="217"/>
      <c r="AE1" s="218"/>
      <c r="AF1" s="219"/>
      <c r="AG1" s="220"/>
      <c r="AH1" s="220"/>
      <c r="AI1" s="220"/>
      <c r="AJ1" s="220"/>
      <c r="AK1" s="220"/>
      <c r="AL1" s="220"/>
      <c r="AM1" s="220"/>
      <c r="AN1" s="220"/>
      <c r="AO1" s="220"/>
      <c r="AP1" s="220"/>
      <c r="AQ1" s="219"/>
      <c r="AR1" s="219"/>
      <c r="AS1" s="219"/>
      <c r="AT1" s="219"/>
    </row>
    <row r="2" spans="1:46" ht="14.25" customHeight="1" x14ac:dyDescent="0.2">
      <c r="A2" s="592" t="s">
        <v>49</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4"/>
      <c r="AC2" s="217"/>
      <c r="AD2" s="217"/>
      <c r="AE2" s="218"/>
      <c r="AF2" s="221"/>
      <c r="AG2" s="222"/>
      <c r="AH2" s="222"/>
      <c r="AI2" s="222"/>
      <c r="AJ2" s="222"/>
      <c r="AK2" s="222"/>
      <c r="AL2" s="222"/>
      <c r="AM2" s="222"/>
      <c r="AN2" s="222"/>
      <c r="AO2" s="222"/>
      <c r="AP2" s="222"/>
      <c r="AQ2" s="219"/>
      <c r="AR2" s="219"/>
      <c r="AS2" s="219"/>
      <c r="AT2" s="219"/>
    </row>
    <row r="3" spans="1:46" ht="14.25" customHeight="1" x14ac:dyDescent="0.2">
      <c r="A3" s="592" t="s">
        <v>433</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4"/>
      <c r="AC3" s="217"/>
      <c r="AD3" s="217"/>
      <c r="AE3" s="218"/>
      <c r="AF3" s="221"/>
      <c r="AG3" s="222"/>
      <c r="AH3" s="222"/>
      <c r="AI3" s="222"/>
      <c r="AJ3" s="222"/>
      <c r="AK3" s="222"/>
      <c r="AL3" s="222"/>
      <c r="AM3" s="222"/>
      <c r="AN3" s="222"/>
      <c r="AO3" s="222"/>
      <c r="AP3" s="222"/>
      <c r="AQ3" s="219"/>
      <c r="AR3" s="219"/>
      <c r="AS3" s="219"/>
      <c r="AT3" s="219"/>
    </row>
    <row r="4" spans="1:46" ht="6.95" customHeight="1" x14ac:dyDescent="0.2">
      <c r="A4" s="223"/>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5"/>
      <c r="AC4" s="217"/>
      <c r="AD4" s="217"/>
      <c r="AE4" s="218"/>
      <c r="AF4" s="226"/>
      <c r="AG4" s="222"/>
      <c r="AH4" s="222"/>
      <c r="AI4" s="222"/>
      <c r="AJ4" s="222"/>
      <c r="AK4" s="222"/>
      <c r="AL4" s="222"/>
      <c r="AM4" s="222"/>
      <c r="AN4" s="222"/>
      <c r="AO4" s="222"/>
      <c r="AP4" s="222"/>
      <c r="AQ4" s="219"/>
      <c r="AR4" s="219"/>
      <c r="AS4" s="219"/>
      <c r="AT4" s="219"/>
    </row>
    <row r="5" spans="1:46" ht="10.5" customHeight="1" x14ac:dyDescent="0.2">
      <c r="A5" s="228" t="s">
        <v>208</v>
      </c>
      <c r="B5" s="228"/>
      <c r="C5" s="228"/>
      <c r="D5" s="228"/>
      <c r="E5" s="228"/>
      <c r="F5" s="228"/>
      <c r="G5" s="228"/>
      <c r="H5" s="228"/>
      <c r="I5" s="228"/>
      <c r="J5" s="228"/>
      <c r="K5" s="228"/>
      <c r="L5" s="228"/>
      <c r="M5" s="228"/>
      <c r="N5" s="228"/>
      <c r="O5" s="227"/>
      <c r="P5" s="227"/>
      <c r="Q5" s="227"/>
      <c r="R5" s="227"/>
      <c r="S5" s="227"/>
      <c r="T5" s="227"/>
      <c r="U5" s="227"/>
      <c r="V5" s="227"/>
      <c r="W5" s="227"/>
      <c r="X5" s="227"/>
      <c r="Y5" s="227"/>
      <c r="Z5" s="227"/>
      <c r="AA5" s="227"/>
      <c r="AB5" s="227"/>
      <c r="AC5" s="217"/>
      <c r="AD5" s="217"/>
      <c r="AE5" s="218"/>
      <c r="AF5" s="226"/>
      <c r="AG5" s="222"/>
      <c r="AH5" s="222"/>
      <c r="AI5" s="222"/>
      <c r="AJ5" s="222"/>
      <c r="AK5" s="222"/>
      <c r="AL5" s="222"/>
      <c r="AM5" s="222"/>
      <c r="AN5" s="222"/>
      <c r="AO5" s="222"/>
      <c r="AP5" s="222"/>
      <c r="AQ5" s="219"/>
      <c r="AR5" s="219"/>
      <c r="AS5" s="219"/>
      <c r="AT5" s="219"/>
    </row>
    <row r="6" spans="1:46" s="230" customFormat="1" ht="14.25" x14ac:dyDescent="0.2">
      <c r="A6" s="229"/>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E6" s="231"/>
      <c r="AF6" s="226"/>
      <c r="AG6" s="222"/>
      <c r="AH6" s="222"/>
      <c r="AI6" s="222"/>
      <c r="AJ6" s="222"/>
      <c r="AK6" s="222"/>
      <c r="AL6" s="222"/>
      <c r="AM6" s="222"/>
      <c r="AN6" s="222"/>
      <c r="AO6" s="222"/>
      <c r="AP6" s="222"/>
      <c r="AQ6" s="219"/>
      <c r="AR6" s="219"/>
      <c r="AS6" s="232"/>
      <c r="AT6" s="232"/>
    </row>
    <row r="7" spans="1:46" ht="14.25" x14ac:dyDescent="0.2">
      <c r="A7" s="233"/>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8"/>
      <c r="AF7" s="226"/>
      <c r="AG7" s="222"/>
      <c r="AH7" s="222"/>
      <c r="AI7" s="222"/>
      <c r="AJ7" s="222"/>
      <c r="AK7" s="222"/>
      <c r="AL7" s="222"/>
      <c r="AM7" s="222"/>
      <c r="AN7" s="222"/>
      <c r="AO7" s="222"/>
      <c r="AP7" s="222"/>
      <c r="AQ7" s="219"/>
      <c r="AR7" s="219"/>
      <c r="AS7" s="219"/>
      <c r="AT7" s="219"/>
    </row>
    <row r="8" spans="1:46" ht="16.899999999999999" customHeight="1" x14ac:dyDescent="0.25">
      <c r="A8" s="234" t="s">
        <v>165</v>
      </c>
      <c r="B8" s="235"/>
      <c r="C8" s="589" t="str">
        <f>IF(Gesuch!E90&lt;&gt;"",Gesuch!E90,"")</f>
        <v/>
      </c>
      <c r="D8" s="589"/>
      <c r="E8" s="235"/>
      <c r="F8" s="236" t="s">
        <v>2</v>
      </c>
      <c r="G8" s="236"/>
      <c r="H8" s="445" t="str">
        <f>SUBSTITUTE(GS_NAME &amp; " " &amp; GS_VORNAME,"&lt;", "")</f>
        <v xml:space="preserve"> </v>
      </c>
      <c r="I8" s="266"/>
      <c r="J8" s="446" t="str">
        <f>IF(Gesuch!C67&lt;&gt;"",Gesuch!C67&amp;" "&amp;Gesuch!M67,IF(Gesuch!A73&lt;&gt;"",Gesuch!A73&amp;" "&amp;Gesuch!G73,""))</f>
        <v/>
      </c>
      <c r="K8" s="266"/>
      <c r="L8" s="446" t="str">
        <f>IF(Gesuch!C67&lt;&gt;"",IF(Gesuch!A73="","",Gesuch!A73&amp;" "&amp;Gesuch!G73),IF(Gesuch!A74="","",Gesuch!A74&amp;" "&amp;Gesuch!G74))</f>
        <v/>
      </c>
      <c r="M8" s="266"/>
      <c r="N8" s="446" t="str">
        <f>IF(Gesuch!C67&lt;&gt;"",IF(Gesuch!A74="","",Gesuch!A74&amp;" "&amp;Gesuch!G74),IF(Gesuch!A75="","",Gesuch!A75&amp;" "&amp;Gesuch!G75))</f>
        <v/>
      </c>
      <c r="O8" s="266"/>
      <c r="P8" s="446" t="str">
        <f>IF(Gesuch!C67&lt;&gt;"",IF(Gesuch!A75="","",Gesuch!A75&amp;" "&amp;Gesuch!G75),IF(Gesuch!A76="","",Gesuch!A76&amp;" "&amp;Gesuch!G76))</f>
        <v/>
      </c>
      <c r="Q8" s="266"/>
      <c r="R8" s="446" t="str">
        <f>IF(Gesuch!C67&lt;&gt;"",IF(Gesuch!A76="","",Gesuch!A76&amp;" "&amp;Gesuch!G76),IF(Gesuch!A77="","",Gesuch!A77&amp;" "&amp;Gesuch!G77))</f>
        <v/>
      </c>
      <c r="S8" s="266"/>
      <c r="T8" s="446" t="str">
        <f>IF(Gesuch!C67&lt;&gt;"",IF(Gesuch!A77="","",Gesuch!A77&amp;" "&amp;Gesuch!G77),IF(Gesuch!A78="","",Gesuch!A78&amp;" "&amp;Gesuch!G78))</f>
        <v/>
      </c>
      <c r="U8" s="266"/>
      <c r="V8" s="446" t="str">
        <f>IF(Gesuch!C67&lt;&gt;"",IF(Gesuch!A78="","",Gesuch!A78&amp;" "&amp;Gesuch!G78),IF(Gesuch!A79="","",Gesuch!A79&amp;" "&amp;Gesuch!G79))</f>
        <v/>
      </c>
      <c r="W8" s="266"/>
      <c r="X8" s="446" t="s">
        <v>285</v>
      </c>
      <c r="Y8" s="266"/>
      <c r="Z8" s="446" t="s">
        <v>285</v>
      </c>
      <c r="AA8" s="237"/>
      <c r="AB8" s="423" t="s">
        <v>166</v>
      </c>
      <c r="AC8" s="217"/>
      <c r="AD8" s="217"/>
      <c r="AE8" s="218"/>
      <c r="AF8" s="226"/>
      <c r="AG8" s="222"/>
      <c r="AH8" s="222"/>
      <c r="AI8" s="222"/>
      <c r="AJ8" s="222"/>
      <c r="AK8" s="222"/>
      <c r="AL8" s="222"/>
      <c r="AM8" s="222"/>
      <c r="AN8" s="222"/>
      <c r="AO8" s="222"/>
      <c r="AP8" s="222"/>
      <c r="AQ8" s="238"/>
      <c r="AR8" s="219"/>
      <c r="AS8" s="219"/>
      <c r="AT8" s="219"/>
    </row>
    <row r="9" spans="1:46" ht="6.75" customHeight="1" x14ac:dyDescent="0.2">
      <c r="A9" s="234"/>
      <c r="B9" s="235"/>
      <c r="C9" s="235"/>
      <c r="D9" s="235"/>
      <c r="E9" s="235"/>
      <c r="F9" s="235"/>
      <c r="G9" s="235"/>
      <c r="H9" s="235"/>
      <c r="I9" s="239"/>
      <c r="J9" s="235"/>
      <c r="K9" s="239"/>
      <c r="L9" s="235"/>
      <c r="M9" s="239"/>
      <c r="N9" s="235"/>
      <c r="O9" s="239"/>
      <c r="P9" s="235"/>
      <c r="Q9" s="239"/>
      <c r="R9" s="235"/>
      <c r="S9" s="239"/>
      <c r="T9" s="235"/>
      <c r="U9" s="239"/>
      <c r="V9" s="235"/>
      <c r="W9" s="239"/>
      <c r="X9" s="235"/>
      <c r="Y9" s="239"/>
      <c r="Z9" s="235"/>
      <c r="AA9" s="239"/>
      <c r="AB9" s="240"/>
      <c r="AC9" s="217"/>
      <c r="AD9" s="217"/>
      <c r="AE9" s="218"/>
      <c r="AF9" s="226"/>
      <c r="AG9" s="222"/>
      <c r="AH9" s="222"/>
      <c r="AI9" s="222"/>
      <c r="AJ9" s="222"/>
      <c r="AK9" s="222"/>
      <c r="AL9" s="222"/>
      <c r="AM9" s="222"/>
      <c r="AN9" s="222"/>
      <c r="AO9" s="222"/>
      <c r="AP9" s="222"/>
      <c r="AQ9" s="217"/>
      <c r="AR9" s="219"/>
      <c r="AS9" s="219"/>
      <c r="AT9" s="219"/>
    </row>
    <row r="10" spans="1:46" ht="14.25" x14ac:dyDescent="0.2">
      <c r="A10" s="234"/>
      <c r="B10" s="235"/>
      <c r="C10" s="235"/>
      <c r="D10" s="235"/>
      <c r="E10" s="235"/>
      <c r="F10" s="235"/>
      <c r="G10" s="235"/>
      <c r="H10" s="447" t="s">
        <v>181</v>
      </c>
      <c r="I10" s="241"/>
      <c r="J10" s="447"/>
      <c r="K10" s="241"/>
      <c r="L10" s="447"/>
      <c r="M10" s="241"/>
      <c r="N10" s="447"/>
      <c r="O10" s="241"/>
      <c r="P10" s="447"/>
      <c r="Q10" s="241"/>
      <c r="R10" s="447"/>
      <c r="S10" s="241"/>
      <c r="T10" s="447"/>
      <c r="U10" s="241"/>
      <c r="V10" s="447"/>
      <c r="W10" s="241"/>
      <c r="X10" s="447"/>
      <c r="Y10" s="241"/>
      <c r="Z10" s="447"/>
      <c r="AA10" s="239"/>
      <c r="AB10" s="423" t="s">
        <v>167</v>
      </c>
      <c r="AC10" s="217"/>
      <c r="AD10" s="217"/>
      <c r="AE10" s="217"/>
      <c r="AF10" s="226"/>
      <c r="AG10" s="222"/>
      <c r="AH10" s="222"/>
      <c r="AI10" s="222"/>
      <c r="AJ10" s="222"/>
      <c r="AK10" s="222"/>
      <c r="AL10" s="222"/>
      <c r="AM10" s="222"/>
      <c r="AN10" s="222"/>
      <c r="AO10" s="222"/>
      <c r="AP10" s="222"/>
      <c r="AQ10" s="217"/>
      <c r="AR10" s="219"/>
      <c r="AS10" s="219"/>
      <c r="AT10" s="219"/>
    </row>
    <row r="11" spans="1:46" ht="14.25" x14ac:dyDescent="0.2">
      <c r="A11" s="234"/>
      <c r="B11" s="235"/>
      <c r="C11" s="235"/>
      <c r="D11" s="235"/>
      <c r="E11" s="235"/>
      <c r="F11" s="235"/>
      <c r="G11" s="242"/>
      <c r="H11" s="235"/>
      <c r="I11" s="239"/>
      <c r="J11" s="235"/>
      <c r="K11" s="239"/>
      <c r="L11" s="235"/>
      <c r="M11" s="239"/>
      <c r="N11" s="235"/>
      <c r="O11" s="239"/>
      <c r="P11" s="235"/>
      <c r="Q11" s="239"/>
      <c r="R11" s="235"/>
      <c r="S11" s="239"/>
      <c r="T11" s="235"/>
      <c r="U11" s="239"/>
      <c r="V11" s="235"/>
      <c r="W11" s="239"/>
      <c r="X11" s="235"/>
      <c r="Y11" s="239"/>
      <c r="Z11" s="235"/>
      <c r="AA11" s="243"/>
      <c r="AB11" s="244"/>
      <c r="AC11" s="217"/>
      <c r="AD11" s="217"/>
      <c r="AE11" s="218"/>
      <c r="AF11" s="226"/>
      <c r="AG11" s="222"/>
      <c r="AH11" s="222"/>
      <c r="AI11" s="222"/>
      <c r="AJ11" s="222"/>
      <c r="AK11" s="222"/>
      <c r="AL11" s="222"/>
      <c r="AM11" s="222"/>
      <c r="AN11" s="222"/>
      <c r="AO11" s="222"/>
      <c r="AP11" s="222"/>
      <c r="AQ11" s="217"/>
      <c r="AR11" s="219"/>
      <c r="AS11" s="219"/>
      <c r="AT11" s="219"/>
    </row>
    <row r="12" spans="1:46" s="248" customFormat="1" ht="15" x14ac:dyDescent="0.25">
      <c r="A12" s="590" t="s">
        <v>271</v>
      </c>
      <c r="B12" s="591"/>
      <c r="C12" s="591"/>
      <c r="D12" s="591"/>
      <c r="E12" s="235"/>
      <c r="F12" s="245"/>
      <c r="G12" s="245"/>
      <c r="H12" s="246" t="s">
        <v>157</v>
      </c>
      <c r="I12" s="247"/>
      <c r="J12" s="246" t="s">
        <v>157</v>
      </c>
      <c r="K12" s="247"/>
      <c r="L12" s="246" t="s">
        <v>157</v>
      </c>
      <c r="M12" s="247"/>
      <c r="N12" s="246" t="s">
        <v>157</v>
      </c>
      <c r="O12" s="247"/>
      <c r="P12" s="246" t="s">
        <v>157</v>
      </c>
      <c r="Q12" s="247"/>
      <c r="R12" s="246" t="s">
        <v>157</v>
      </c>
      <c r="S12" s="247"/>
      <c r="T12" s="246" t="s">
        <v>157</v>
      </c>
      <c r="U12" s="247"/>
      <c r="V12" s="246" t="s">
        <v>157</v>
      </c>
      <c r="W12" s="247"/>
      <c r="X12" s="246" t="s">
        <v>157</v>
      </c>
      <c r="Y12" s="247"/>
      <c r="Z12" s="246" t="s">
        <v>157</v>
      </c>
      <c r="AA12" s="247"/>
      <c r="AB12" s="246" t="s">
        <v>157</v>
      </c>
      <c r="AF12" s="249"/>
      <c r="AG12" s="222"/>
      <c r="AH12" s="222"/>
      <c r="AI12" s="222"/>
      <c r="AJ12" s="222"/>
      <c r="AK12" s="222"/>
      <c r="AL12" s="222"/>
      <c r="AM12" s="222"/>
      <c r="AN12" s="222"/>
      <c r="AO12" s="222"/>
      <c r="AP12" s="222"/>
      <c r="AQ12" s="217"/>
      <c r="AR12" s="219"/>
      <c r="AS12" s="238"/>
      <c r="AT12" s="238"/>
    </row>
    <row r="13" spans="1:46" s="248" customFormat="1" ht="15" x14ac:dyDescent="0.25">
      <c r="A13" s="357"/>
      <c r="B13" s="358"/>
      <c r="C13" s="358"/>
      <c r="D13" s="358"/>
      <c r="E13" s="235"/>
      <c r="F13" s="245"/>
      <c r="G13" s="245"/>
      <c r="H13" s="246"/>
      <c r="I13" s="247"/>
      <c r="J13" s="246"/>
      <c r="K13" s="247"/>
      <c r="L13" s="246"/>
      <c r="M13" s="247"/>
      <c r="N13" s="246"/>
      <c r="O13" s="247"/>
      <c r="P13" s="246"/>
      <c r="Q13" s="247"/>
      <c r="R13" s="246"/>
      <c r="S13" s="247"/>
      <c r="T13" s="246"/>
      <c r="U13" s="247"/>
      <c r="V13" s="246"/>
      <c r="W13" s="247"/>
      <c r="X13" s="246"/>
      <c r="Y13" s="247"/>
      <c r="Z13" s="246"/>
      <c r="AA13" s="247"/>
      <c r="AB13" s="246"/>
      <c r="AF13" s="249"/>
      <c r="AG13" s="222"/>
      <c r="AH13" s="222"/>
      <c r="AI13" s="222"/>
      <c r="AJ13" s="222"/>
      <c r="AK13" s="222"/>
      <c r="AL13" s="222"/>
      <c r="AM13" s="222"/>
      <c r="AN13" s="222"/>
      <c r="AO13" s="222"/>
      <c r="AP13" s="222"/>
      <c r="AQ13" s="217"/>
      <c r="AR13" s="219"/>
      <c r="AS13" s="238"/>
      <c r="AT13" s="238"/>
    </row>
    <row r="14" spans="1:46" s="248" customFormat="1" ht="15" x14ac:dyDescent="0.25">
      <c r="A14" s="250" t="s">
        <v>224</v>
      </c>
      <c r="B14" s="250" t="s">
        <v>223</v>
      </c>
      <c r="C14" s="245"/>
      <c r="D14" s="251"/>
      <c r="E14" s="235"/>
      <c r="F14" s="245"/>
      <c r="G14" s="245"/>
      <c r="H14" s="245"/>
      <c r="I14" s="247"/>
      <c r="J14" s="245"/>
      <c r="K14" s="247"/>
      <c r="L14" s="245"/>
      <c r="M14" s="247"/>
      <c r="N14" s="245"/>
      <c r="O14" s="247"/>
      <c r="P14" s="245"/>
      <c r="Q14" s="247"/>
      <c r="R14" s="245"/>
      <c r="S14" s="247"/>
      <c r="T14" s="245"/>
      <c r="U14" s="247"/>
      <c r="V14" s="245"/>
      <c r="W14" s="247"/>
      <c r="X14" s="245"/>
      <c r="Y14" s="247"/>
      <c r="Z14" s="245"/>
      <c r="AA14" s="247"/>
      <c r="AB14" s="245"/>
      <c r="AC14" s="252"/>
      <c r="AE14" s="253"/>
      <c r="AF14" s="226"/>
      <c r="AG14" s="222"/>
      <c r="AH14" s="222"/>
      <c r="AI14" s="222"/>
      <c r="AJ14" s="222"/>
      <c r="AK14" s="222"/>
      <c r="AL14" s="222"/>
      <c r="AM14" s="222"/>
      <c r="AN14" s="222"/>
      <c r="AO14" s="222"/>
      <c r="AP14" s="222"/>
      <c r="AQ14" s="238"/>
      <c r="AR14" s="238"/>
      <c r="AS14" s="238"/>
      <c r="AT14" s="238"/>
    </row>
    <row r="15" spans="1:46" ht="14.25" x14ac:dyDescent="0.2">
      <c r="A15" s="254" t="s">
        <v>256</v>
      </c>
      <c r="B15" s="1" t="s">
        <v>257</v>
      </c>
      <c r="C15" s="235"/>
      <c r="D15" s="235"/>
      <c r="E15" s="235"/>
      <c r="F15" s="235"/>
      <c r="G15" s="235"/>
      <c r="H15" s="235"/>
      <c r="I15" s="239"/>
      <c r="J15" s="235"/>
      <c r="K15" s="239"/>
      <c r="L15" s="235"/>
      <c r="M15" s="239"/>
      <c r="N15" s="235"/>
      <c r="O15" s="239"/>
      <c r="P15" s="235"/>
      <c r="Q15" s="239"/>
      <c r="R15" s="235"/>
      <c r="S15" s="239"/>
      <c r="T15" s="235"/>
      <c r="U15" s="239"/>
      <c r="V15" s="235"/>
      <c r="W15" s="239"/>
      <c r="X15" s="235"/>
      <c r="Y15" s="239"/>
      <c r="Z15" s="235"/>
      <c r="AA15" s="239"/>
      <c r="AB15" s="235"/>
      <c r="AC15" s="255"/>
      <c r="AD15" s="217"/>
      <c r="AE15" s="253"/>
      <c r="AF15" s="226"/>
      <c r="AG15" s="217"/>
      <c r="AH15" s="217"/>
      <c r="AI15" s="217"/>
      <c r="AJ15" s="217"/>
      <c r="AK15" s="217"/>
      <c r="AL15" s="217"/>
      <c r="AM15" s="217"/>
      <c r="AN15" s="217"/>
      <c r="AO15" s="217"/>
      <c r="AP15" s="217"/>
      <c r="AQ15" s="217"/>
      <c r="AR15" s="217"/>
      <c r="AS15" s="217"/>
      <c r="AT15" s="217"/>
    </row>
    <row r="16" spans="1:46" ht="5.0999999999999996" customHeight="1" x14ac:dyDescent="0.2">
      <c r="A16" s="256"/>
      <c r="B16" s="235"/>
      <c r="C16" s="235"/>
      <c r="D16" s="235"/>
      <c r="E16" s="235"/>
      <c r="F16" s="236"/>
      <c r="G16" s="235"/>
      <c r="H16" s="235"/>
      <c r="I16" s="239"/>
      <c r="J16" s="235"/>
      <c r="K16" s="239"/>
      <c r="L16" s="235"/>
      <c r="M16" s="239"/>
      <c r="N16" s="235"/>
      <c r="O16" s="239"/>
      <c r="P16" s="235"/>
      <c r="Q16" s="239"/>
      <c r="R16" s="235"/>
      <c r="S16" s="239"/>
      <c r="T16" s="235"/>
      <c r="U16" s="239"/>
      <c r="V16" s="235"/>
      <c r="W16" s="239"/>
      <c r="X16" s="235"/>
      <c r="Y16" s="239"/>
      <c r="Z16" s="235"/>
      <c r="AA16" s="239"/>
      <c r="AB16" s="235"/>
      <c r="AC16" s="255"/>
      <c r="AD16" s="217"/>
      <c r="AE16" s="218"/>
      <c r="AF16" s="217"/>
      <c r="AG16" s="217"/>
      <c r="AH16" s="217"/>
      <c r="AI16" s="217"/>
      <c r="AJ16" s="217"/>
      <c r="AK16" s="217"/>
      <c r="AL16" s="217"/>
      <c r="AM16" s="217"/>
      <c r="AN16" s="217"/>
      <c r="AO16" s="217"/>
      <c r="AP16" s="217"/>
      <c r="AQ16" s="217"/>
      <c r="AR16" s="217"/>
      <c r="AS16" s="217"/>
      <c r="AT16" s="217"/>
    </row>
    <row r="17" spans="1:38" ht="14.25" x14ac:dyDescent="0.2">
      <c r="A17" s="235"/>
      <c r="B17" s="257" t="s">
        <v>52</v>
      </c>
      <c r="C17" s="322"/>
      <c r="D17" s="79" t="s">
        <v>53</v>
      </c>
      <c r="E17" s="258"/>
      <c r="F17" s="235"/>
      <c r="G17" s="235"/>
      <c r="H17" s="235"/>
      <c r="I17" s="239"/>
      <c r="J17" s="235"/>
      <c r="K17" s="239"/>
      <c r="L17" s="235"/>
      <c r="M17" s="239"/>
      <c r="N17" s="235"/>
      <c r="O17" s="239"/>
      <c r="P17" s="235"/>
      <c r="Q17" s="239"/>
      <c r="R17" s="235"/>
      <c r="S17" s="239"/>
      <c r="T17" s="235"/>
      <c r="U17" s="239"/>
      <c r="V17" s="235"/>
      <c r="W17" s="239"/>
      <c r="X17" s="235"/>
      <c r="Y17" s="239"/>
      <c r="Z17" s="235"/>
      <c r="AA17" s="239"/>
      <c r="AB17" s="235"/>
      <c r="AC17" s="255"/>
      <c r="AD17" s="217"/>
      <c r="AE17" s="253"/>
      <c r="AF17" s="217"/>
      <c r="AG17" s="217"/>
      <c r="AH17" s="217"/>
      <c r="AI17" s="217"/>
      <c r="AJ17" s="217"/>
      <c r="AK17" s="217"/>
      <c r="AL17" s="217"/>
    </row>
    <row r="18" spans="1:38" ht="14.25" x14ac:dyDescent="0.2">
      <c r="A18" s="256"/>
      <c r="B18" s="257" t="s">
        <v>54</v>
      </c>
      <c r="C18" s="322"/>
      <c r="D18" s="1" t="s">
        <v>55</v>
      </c>
      <c r="E18" s="235"/>
      <c r="F18" s="235"/>
      <c r="G18" s="235"/>
      <c r="H18" s="422" t="e">
        <f>$AC$18/B22_bei*H129</f>
        <v>#N/A</v>
      </c>
      <c r="I18" s="343"/>
      <c r="J18" s="422" t="e">
        <f>$AC$18/B22_bei*J129</f>
        <v>#N/A</v>
      </c>
      <c r="K18" s="343"/>
      <c r="L18" s="422" t="e">
        <f>$AC$18/B22_bei*L129</f>
        <v>#N/A</v>
      </c>
      <c r="M18" s="343"/>
      <c r="N18" s="422" t="e">
        <f>$AC$18/B22_bei*N129</f>
        <v>#N/A</v>
      </c>
      <c r="O18" s="343"/>
      <c r="P18" s="422" t="e">
        <f>$AC$18/B22_bei*P129</f>
        <v>#N/A</v>
      </c>
      <c r="Q18" s="343"/>
      <c r="R18" s="422" t="e">
        <f>$AC$18/B22_bei*R129</f>
        <v>#N/A</v>
      </c>
      <c r="S18" s="343"/>
      <c r="T18" s="422" t="e">
        <f>$AC$18/B22_bei*T129</f>
        <v>#N/A</v>
      </c>
      <c r="U18" s="343"/>
      <c r="V18" s="422" t="e">
        <f>$AC$18/B22_bei*V129</f>
        <v>#N/A</v>
      </c>
      <c r="W18" s="343"/>
      <c r="X18" s="422" t="e">
        <f>$AC$18/B22_bei*X129</f>
        <v>#N/A</v>
      </c>
      <c r="Y18" s="343"/>
      <c r="Z18" s="422" t="e">
        <f>$AC$18/B22_bei*Z129</f>
        <v>#N/A</v>
      </c>
      <c r="AA18" s="343"/>
      <c r="AB18" s="422" t="e">
        <f>SUM(Z18,X18,V18,T18,R18,P18,N18,L18,J18,H18)</f>
        <v>#N/A</v>
      </c>
      <c r="AC18" s="260" t="e">
        <f>VLOOKUP(C17,AF163:AS176,C18+1,FALSE)</f>
        <v>#N/A</v>
      </c>
      <c r="AD18" s="217"/>
      <c r="AE18" s="253"/>
      <c r="AF18" s="217"/>
      <c r="AG18" s="217"/>
      <c r="AH18" s="217"/>
      <c r="AI18" s="217"/>
      <c r="AJ18" s="217"/>
      <c r="AK18" s="217"/>
      <c r="AL18" s="217"/>
    </row>
    <row r="19" spans="1:38" ht="14.25" x14ac:dyDescent="0.2">
      <c r="A19" s="256"/>
      <c r="B19" s="236"/>
      <c r="C19" s="261"/>
      <c r="D19" s="235"/>
      <c r="E19" s="235"/>
      <c r="F19" s="235"/>
      <c r="G19" s="235"/>
      <c r="H19" s="364"/>
      <c r="I19" s="259"/>
      <c r="J19" s="364"/>
      <c r="K19" s="259"/>
      <c r="L19" s="364"/>
      <c r="M19" s="259"/>
      <c r="N19" s="364"/>
      <c r="O19" s="259"/>
      <c r="P19" s="364"/>
      <c r="Q19" s="259"/>
      <c r="R19" s="364"/>
      <c r="S19" s="259"/>
      <c r="T19" s="364"/>
      <c r="U19" s="259"/>
      <c r="V19" s="364"/>
      <c r="W19" s="259"/>
      <c r="X19" s="364"/>
      <c r="Y19" s="259"/>
      <c r="Z19" s="364"/>
      <c r="AA19" s="259"/>
      <c r="AB19" s="364"/>
      <c r="AC19" s="255"/>
      <c r="AD19" s="217"/>
      <c r="AE19" s="253"/>
      <c r="AF19" s="217"/>
      <c r="AG19" s="217"/>
      <c r="AH19" s="217"/>
      <c r="AI19" s="217"/>
      <c r="AJ19" s="217"/>
      <c r="AK19" s="217"/>
      <c r="AL19" s="217"/>
    </row>
    <row r="20" spans="1:38" ht="13.9" customHeight="1" x14ac:dyDescent="0.2">
      <c r="A20" s="263" t="s">
        <v>227</v>
      </c>
      <c r="B20" s="1" t="s">
        <v>228</v>
      </c>
      <c r="C20" s="264"/>
      <c r="D20" s="235"/>
      <c r="E20" s="236"/>
      <c r="F20" s="264"/>
      <c r="G20" s="264"/>
      <c r="H20" s="379"/>
      <c r="I20" s="265"/>
      <c r="J20" s="379"/>
      <c r="K20" s="265"/>
      <c r="L20" s="379"/>
      <c r="M20" s="265"/>
      <c r="N20" s="379"/>
      <c r="O20" s="265"/>
      <c r="P20" s="379"/>
      <c r="Q20" s="265"/>
      <c r="R20" s="379"/>
      <c r="S20" s="265"/>
      <c r="T20" s="379"/>
      <c r="U20" s="265"/>
      <c r="V20" s="379"/>
      <c r="W20" s="265"/>
      <c r="X20" s="379"/>
      <c r="Y20" s="265"/>
      <c r="Z20" s="379"/>
      <c r="AA20" s="265"/>
      <c r="AB20" s="379">
        <f>SUM(Z20,X20,V20,T20,R20,P20,N20,L20,J20,H20)</f>
        <v>0</v>
      </c>
      <c r="AC20" s="255"/>
      <c r="AD20" s="217"/>
      <c r="AE20" s="253"/>
      <c r="AF20" s="217"/>
      <c r="AG20" s="217"/>
      <c r="AH20" s="217"/>
      <c r="AI20" s="217"/>
      <c r="AJ20" s="217"/>
      <c r="AK20" s="217"/>
      <c r="AL20" s="217"/>
    </row>
    <row r="21" spans="1:38" ht="13.9" customHeight="1" x14ac:dyDescent="0.2">
      <c r="A21" s="263"/>
      <c r="B21" s="1"/>
      <c r="C21" s="264"/>
      <c r="D21" s="235"/>
      <c r="E21" s="236"/>
      <c r="F21" s="264"/>
      <c r="G21" s="264"/>
      <c r="H21" s="364"/>
      <c r="I21" s="265"/>
      <c r="J21" s="364"/>
      <c r="K21" s="265"/>
      <c r="L21" s="364"/>
      <c r="M21" s="265"/>
      <c r="N21" s="364"/>
      <c r="O21" s="265"/>
      <c r="P21" s="364"/>
      <c r="Q21" s="378"/>
      <c r="R21" s="364"/>
      <c r="S21" s="378"/>
      <c r="T21" s="364"/>
      <c r="U21" s="378"/>
      <c r="V21" s="364"/>
      <c r="W21" s="378"/>
      <c r="X21" s="364"/>
      <c r="Y21" s="378"/>
      <c r="Z21" s="364"/>
      <c r="AA21" s="378"/>
      <c r="AB21" s="364"/>
      <c r="AC21" s="255"/>
      <c r="AD21" s="217"/>
      <c r="AE21" s="253"/>
      <c r="AF21" s="217"/>
      <c r="AG21" s="217"/>
      <c r="AH21" s="217"/>
      <c r="AI21" s="217"/>
      <c r="AJ21" s="217"/>
      <c r="AK21" s="217"/>
      <c r="AL21" s="217"/>
    </row>
    <row r="22" spans="1:38" ht="13.9" customHeight="1" x14ac:dyDescent="0.25">
      <c r="A22" s="365" t="s">
        <v>229</v>
      </c>
      <c r="B22" s="245" t="s">
        <v>258</v>
      </c>
      <c r="C22" s="264"/>
      <c r="D22" s="235"/>
      <c r="E22" s="236"/>
      <c r="F22" s="264"/>
      <c r="G22" s="264"/>
      <c r="H22" s="364"/>
      <c r="I22" s="265"/>
      <c r="J22" s="364"/>
      <c r="K22" s="265"/>
      <c r="L22" s="364"/>
      <c r="M22" s="265"/>
      <c r="N22" s="364"/>
      <c r="O22" s="265"/>
      <c r="P22" s="364"/>
      <c r="Q22" s="265"/>
      <c r="R22" s="364"/>
      <c r="S22" s="265"/>
      <c r="T22" s="364"/>
      <c r="U22" s="265"/>
      <c r="V22" s="364"/>
      <c r="W22" s="265"/>
      <c r="X22" s="364"/>
      <c r="Y22" s="265"/>
      <c r="Z22" s="364"/>
      <c r="AA22" s="265"/>
      <c r="AB22" s="364"/>
      <c r="AC22" s="255"/>
      <c r="AD22" s="217"/>
      <c r="AE22" s="253"/>
      <c r="AF22" s="267"/>
      <c r="AG22" s="267"/>
      <c r="AH22" s="267"/>
      <c r="AI22" s="267"/>
      <c r="AJ22" s="267"/>
      <c r="AK22" s="267"/>
      <c r="AL22" s="268"/>
    </row>
    <row r="23" spans="1:38" ht="14.25" x14ac:dyDescent="0.2">
      <c r="A23" s="263" t="s">
        <v>230</v>
      </c>
      <c r="B23" s="1" t="s">
        <v>259</v>
      </c>
      <c r="C23" s="264"/>
      <c r="D23" s="235"/>
      <c r="E23" s="236"/>
      <c r="F23" s="380">
        <v>0</v>
      </c>
      <c r="G23" s="264"/>
      <c r="H23" s="379" t="e">
        <f>+$F$23/B22_für*H129</f>
        <v>#DIV/0!</v>
      </c>
      <c r="I23" s="265"/>
      <c r="J23" s="379" t="e">
        <f>+$F$23/B22_für*J129</f>
        <v>#DIV/0!</v>
      </c>
      <c r="K23" s="265"/>
      <c r="L23" s="379" t="e">
        <f>+$F$23/B22_für*L129</f>
        <v>#DIV/0!</v>
      </c>
      <c r="M23" s="265"/>
      <c r="N23" s="379" t="e">
        <f>+$F$23/B22_für*N129</f>
        <v>#DIV/0!</v>
      </c>
      <c r="O23" s="265"/>
      <c r="P23" s="379" t="e">
        <f>+$F$23/B22_für*P129</f>
        <v>#DIV/0!</v>
      </c>
      <c r="Q23" s="265"/>
      <c r="R23" s="379" t="e">
        <f>+$F$23/B22_für*R129</f>
        <v>#DIV/0!</v>
      </c>
      <c r="S23" s="265"/>
      <c r="T23" s="379" t="e">
        <f>+$F$23/B22_für*T129</f>
        <v>#DIV/0!</v>
      </c>
      <c r="U23" s="265"/>
      <c r="V23" s="379" t="e">
        <f>+$F$23/B22_für*V129</f>
        <v>#DIV/0!</v>
      </c>
      <c r="W23" s="265"/>
      <c r="X23" s="379" t="e">
        <f>+$F$23/B22_für*X129</f>
        <v>#DIV/0!</v>
      </c>
      <c r="Y23" s="265"/>
      <c r="Z23" s="379" t="e">
        <f>+$F$23/B22_für*Z129</f>
        <v>#DIV/0!</v>
      </c>
      <c r="AA23" s="265"/>
      <c r="AB23" s="379" t="e">
        <f>SUM(Z23,X23,V23,T23,R23,P23,N23,L23,J23,H23)</f>
        <v>#DIV/0!</v>
      </c>
      <c r="AC23" s="255"/>
      <c r="AD23" s="217"/>
      <c r="AE23" s="253"/>
      <c r="AF23" s="267"/>
      <c r="AG23" s="267"/>
      <c r="AH23" s="267"/>
      <c r="AI23" s="267"/>
      <c r="AJ23" s="267"/>
      <c r="AK23" s="267"/>
      <c r="AL23" s="268"/>
    </row>
    <row r="24" spans="1:38" ht="5.0999999999999996" customHeight="1" x14ac:dyDescent="0.2">
      <c r="A24" s="256"/>
      <c r="B24" s="235"/>
      <c r="C24" s="235"/>
      <c r="D24" s="235"/>
      <c r="E24" s="235"/>
      <c r="F24" s="236"/>
      <c r="G24" s="235"/>
      <c r="H24" s="269"/>
      <c r="I24" s="259"/>
      <c r="J24" s="269"/>
      <c r="K24" s="259"/>
      <c r="L24" s="269"/>
      <c r="M24" s="259"/>
      <c r="N24" s="269"/>
      <c r="O24" s="259"/>
      <c r="P24" s="269"/>
      <c r="Q24" s="259"/>
      <c r="R24" s="269"/>
      <c r="S24" s="259"/>
      <c r="T24" s="269"/>
      <c r="U24" s="259"/>
      <c r="V24" s="269"/>
      <c r="W24" s="259"/>
      <c r="X24" s="269"/>
      <c r="Y24" s="259"/>
      <c r="Z24" s="269"/>
      <c r="AA24" s="259"/>
      <c r="AB24" s="269"/>
      <c r="AC24" s="255"/>
      <c r="AD24" s="217"/>
      <c r="AE24" s="218"/>
      <c r="AF24" s="217"/>
      <c r="AG24" s="217"/>
      <c r="AH24" s="217"/>
      <c r="AI24" s="217"/>
      <c r="AJ24" s="217"/>
      <c r="AK24" s="217"/>
      <c r="AL24" s="217"/>
    </row>
    <row r="25" spans="1:38" ht="14.25" x14ac:dyDescent="0.2">
      <c r="A25" s="206" t="s">
        <v>231</v>
      </c>
      <c r="B25" s="1" t="s">
        <v>260</v>
      </c>
      <c r="C25" s="235"/>
      <c r="D25" s="235"/>
      <c r="E25" s="235"/>
      <c r="F25" s="380">
        <v>0</v>
      </c>
      <c r="G25" s="235"/>
      <c r="H25" s="379" t="e">
        <f>+$F$25/B22_für*H129</f>
        <v>#DIV/0!</v>
      </c>
      <c r="I25" s="259"/>
      <c r="J25" s="379" t="e">
        <f>+$F$25/B22_für*J129</f>
        <v>#DIV/0!</v>
      </c>
      <c r="K25" s="259"/>
      <c r="L25" s="379" t="e">
        <f>+$F$25/B22_für*L129</f>
        <v>#DIV/0!</v>
      </c>
      <c r="M25" s="259"/>
      <c r="N25" s="379" t="e">
        <f>+$F$25/B22_für*N129</f>
        <v>#DIV/0!</v>
      </c>
      <c r="O25" s="259"/>
      <c r="P25" s="379" t="e">
        <f>+$F$25/B22_für*P129</f>
        <v>#DIV/0!</v>
      </c>
      <c r="Q25" s="259"/>
      <c r="R25" s="379" t="e">
        <f>+$F$25/B22_für*R129</f>
        <v>#DIV/0!</v>
      </c>
      <c r="S25" s="259"/>
      <c r="T25" s="379" t="e">
        <f>+$F$25/B22_für*T129</f>
        <v>#DIV/0!</v>
      </c>
      <c r="U25" s="259"/>
      <c r="V25" s="379" t="e">
        <f>+$F$25/B22_für*V129</f>
        <v>#DIV/0!</v>
      </c>
      <c r="W25" s="259"/>
      <c r="X25" s="379" t="e">
        <f>+$F$25/B22_für*X129</f>
        <v>#DIV/0!</v>
      </c>
      <c r="Y25" s="259"/>
      <c r="Z25" s="379" t="e">
        <f>+$F$25/B22_für*Z129</f>
        <v>#DIV/0!</v>
      </c>
      <c r="AA25" s="259"/>
      <c r="AB25" s="379" t="e">
        <f>SUM(Z25,X25,V25,T25,R25,P25,N25,L25,J25,H25)</f>
        <v>#DIV/0!</v>
      </c>
      <c r="AC25" s="255"/>
      <c r="AD25" s="217"/>
      <c r="AE25" s="218"/>
      <c r="AF25" s="267"/>
      <c r="AG25" s="267"/>
      <c r="AH25" s="267"/>
      <c r="AI25" s="267"/>
      <c r="AJ25" s="267"/>
      <c r="AK25" s="267"/>
      <c r="AL25" s="268"/>
    </row>
    <row r="26" spans="1:38" ht="12" customHeight="1" x14ac:dyDescent="0.2">
      <c r="A26" s="212"/>
      <c r="B26" s="235"/>
      <c r="C26" s="235"/>
      <c r="D26" s="235"/>
      <c r="E26" s="235"/>
      <c r="F26" s="235"/>
      <c r="G26" s="235"/>
      <c r="H26" s="269"/>
      <c r="I26" s="259"/>
      <c r="J26" s="269"/>
      <c r="K26" s="259"/>
      <c r="L26" s="269"/>
      <c r="M26" s="259"/>
      <c r="N26" s="269"/>
      <c r="O26" s="259"/>
      <c r="P26" s="269"/>
      <c r="Q26" s="259"/>
      <c r="R26" s="269"/>
      <c r="S26" s="259"/>
      <c r="T26" s="269"/>
      <c r="U26" s="259"/>
      <c r="V26" s="269"/>
      <c r="W26" s="259"/>
      <c r="X26" s="269"/>
      <c r="Y26" s="259"/>
      <c r="Z26" s="269"/>
      <c r="AA26" s="259"/>
      <c r="AB26" s="269"/>
      <c r="AC26" s="255"/>
      <c r="AD26" s="267"/>
      <c r="AE26" s="270"/>
      <c r="AF26" s="267"/>
      <c r="AG26" s="267"/>
      <c r="AH26" s="267"/>
      <c r="AI26" s="267"/>
      <c r="AJ26" s="268"/>
      <c r="AK26" s="217"/>
      <c r="AL26" s="217"/>
    </row>
    <row r="27" spans="1:38" ht="13.15" customHeight="1" x14ac:dyDescent="0.25">
      <c r="A27" s="366" t="s">
        <v>261</v>
      </c>
      <c r="B27" s="5" t="s">
        <v>234</v>
      </c>
      <c r="C27" s="245"/>
      <c r="D27" s="245"/>
      <c r="E27" s="235"/>
      <c r="F27" s="235"/>
      <c r="G27" s="235"/>
      <c r="H27" s="269"/>
      <c r="I27" s="259"/>
      <c r="J27" s="269"/>
      <c r="K27" s="259"/>
      <c r="L27" s="269"/>
      <c r="M27" s="259"/>
      <c r="N27" s="269"/>
      <c r="O27" s="259"/>
      <c r="P27" s="269"/>
      <c r="Q27" s="259"/>
      <c r="R27" s="269"/>
      <c r="S27" s="259"/>
      <c r="T27" s="269"/>
      <c r="U27" s="259"/>
      <c r="V27" s="269"/>
      <c r="W27" s="259"/>
      <c r="X27" s="269"/>
      <c r="Y27" s="259"/>
      <c r="Z27" s="269"/>
      <c r="AA27" s="259"/>
      <c r="AB27" s="269"/>
      <c r="AC27" s="255"/>
      <c r="AD27" s="267"/>
      <c r="AE27" s="270"/>
      <c r="AF27" s="267"/>
      <c r="AG27" s="267"/>
      <c r="AH27" s="267"/>
      <c r="AI27" s="267"/>
      <c r="AJ27" s="268"/>
      <c r="AK27" s="217"/>
      <c r="AL27" s="217"/>
    </row>
    <row r="28" spans="1:38" ht="5.0999999999999996" customHeight="1" x14ac:dyDescent="0.2">
      <c r="A28" s="256"/>
      <c r="B28" s="235"/>
      <c r="C28" s="235"/>
      <c r="D28" s="235"/>
      <c r="E28" s="235"/>
      <c r="F28" s="236"/>
      <c r="G28" s="235"/>
      <c r="H28" s="269"/>
      <c r="I28" s="259"/>
      <c r="J28" s="269"/>
      <c r="K28" s="259"/>
      <c r="L28" s="269"/>
      <c r="M28" s="259"/>
      <c r="N28" s="269"/>
      <c r="O28" s="259"/>
      <c r="P28" s="269"/>
      <c r="Q28" s="259"/>
      <c r="R28" s="269"/>
      <c r="S28" s="259"/>
      <c r="T28" s="269"/>
      <c r="U28" s="259"/>
      <c r="V28" s="269"/>
      <c r="W28" s="259"/>
      <c r="X28" s="269"/>
      <c r="Y28" s="259"/>
      <c r="Z28" s="269"/>
      <c r="AA28" s="259"/>
      <c r="AB28" s="269"/>
      <c r="AC28" s="255"/>
      <c r="AD28" s="217"/>
      <c r="AE28" s="218"/>
      <c r="AF28" s="217"/>
      <c r="AG28" s="217"/>
      <c r="AH28" s="217"/>
      <c r="AI28" s="217"/>
      <c r="AJ28" s="217"/>
      <c r="AK28" s="217"/>
      <c r="AL28" s="217"/>
    </row>
    <row r="29" spans="1:38" ht="14.25" x14ac:dyDescent="0.2">
      <c r="A29" s="206"/>
      <c r="B29" s="1" t="s">
        <v>168</v>
      </c>
      <c r="C29" s="235"/>
      <c r="D29" s="235"/>
      <c r="E29" s="235"/>
      <c r="F29" s="235"/>
      <c r="G29" s="235"/>
      <c r="H29" s="379"/>
      <c r="I29" s="259"/>
      <c r="J29" s="379"/>
      <c r="K29" s="259"/>
      <c r="L29" s="379"/>
      <c r="M29" s="259"/>
      <c r="N29" s="379"/>
      <c r="O29" s="259"/>
      <c r="P29" s="379"/>
      <c r="Q29" s="259"/>
      <c r="R29" s="379"/>
      <c r="S29" s="259"/>
      <c r="T29" s="379"/>
      <c r="U29" s="259"/>
      <c r="V29" s="379"/>
      <c r="W29" s="259"/>
      <c r="X29" s="379"/>
      <c r="Y29" s="259"/>
      <c r="Z29" s="379"/>
      <c r="AA29" s="259"/>
      <c r="AB29" s="379">
        <f>SUM(Z29,X29,V29,T29,R29,P29,N29,L29,J29,H29)</f>
        <v>0</v>
      </c>
      <c r="AC29" s="271"/>
      <c r="AD29" s="217"/>
      <c r="AE29" s="270"/>
      <c r="AF29" s="267"/>
      <c r="AG29" s="267"/>
      <c r="AH29" s="267"/>
      <c r="AI29" s="267"/>
      <c r="AJ29" s="268"/>
      <c r="AK29" s="217"/>
      <c r="AL29" s="217"/>
    </row>
    <row r="30" spans="1:38" ht="5.0999999999999996" customHeight="1" x14ac:dyDescent="0.2">
      <c r="A30" s="256"/>
      <c r="B30" s="246"/>
      <c r="C30" s="235"/>
      <c r="D30" s="235"/>
      <c r="E30" s="235"/>
      <c r="F30" s="236"/>
      <c r="G30" s="235"/>
      <c r="H30" s="269"/>
      <c r="I30" s="259"/>
      <c r="J30" s="269"/>
      <c r="K30" s="259"/>
      <c r="L30" s="269"/>
      <c r="M30" s="259"/>
      <c r="N30" s="269"/>
      <c r="O30" s="259"/>
      <c r="P30" s="269"/>
      <c r="Q30" s="259"/>
      <c r="R30" s="269"/>
      <c r="S30" s="259"/>
      <c r="T30" s="269"/>
      <c r="U30" s="259"/>
      <c r="V30" s="269"/>
      <c r="W30" s="259"/>
      <c r="X30" s="269"/>
      <c r="Y30" s="259"/>
      <c r="Z30" s="269"/>
      <c r="AA30" s="259"/>
      <c r="AB30" s="269"/>
      <c r="AC30" s="255"/>
      <c r="AD30" s="217"/>
      <c r="AE30" s="218"/>
      <c r="AF30" s="217"/>
      <c r="AG30" s="217"/>
      <c r="AH30" s="217"/>
      <c r="AI30" s="217"/>
      <c r="AJ30" s="217"/>
      <c r="AK30" s="217"/>
      <c r="AL30" s="217"/>
    </row>
    <row r="31" spans="1:38" ht="14.25" x14ac:dyDescent="0.2">
      <c r="A31" s="206"/>
      <c r="B31" s="1" t="s">
        <v>169</v>
      </c>
      <c r="C31" s="235"/>
      <c r="D31" s="235"/>
      <c r="E31" s="235"/>
      <c r="F31" s="380">
        <v>0</v>
      </c>
      <c r="G31" s="235"/>
      <c r="H31" s="380"/>
      <c r="I31" s="259"/>
      <c r="J31" s="380"/>
      <c r="K31" s="259"/>
      <c r="L31" s="380"/>
      <c r="M31" s="259"/>
      <c r="N31" s="380"/>
      <c r="O31" s="259"/>
      <c r="P31" s="380"/>
      <c r="Q31" s="259"/>
      <c r="R31" s="380"/>
      <c r="S31" s="259"/>
      <c r="T31" s="380"/>
      <c r="U31" s="259"/>
      <c r="V31" s="380"/>
      <c r="W31" s="259"/>
      <c r="X31" s="380"/>
      <c r="Y31" s="259"/>
      <c r="Z31" s="380"/>
      <c r="AA31" s="259"/>
      <c r="AB31" s="379">
        <f>SUM(Z31,X31,V31,T31,R31,P31,N31,L31,J31,H31)</f>
        <v>0</v>
      </c>
      <c r="AC31" s="271"/>
      <c r="AD31" s="217"/>
      <c r="AE31" s="218"/>
      <c r="AF31" s="217"/>
      <c r="AG31" s="217"/>
      <c r="AH31" s="217"/>
      <c r="AI31" s="217"/>
      <c r="AJ31" s="217"/>
      <c r="AK31" s="217"/>
      <c r="AL31" s="217"/>
    </row>
    <row r="32" spans="1:38" ht="5.0999999999999996" customHeight="1" x14ac:dyDescent="0.2">
      <c r="A32" s="256"/>
      <c r="B32" s="1"/>
      <c r="C32" s="235"/>
      <c r="D32" s="235"/>
      <c r="E32" s="235"/>
      <c r="F32" s="236"/>
      <c r="G32" s="235"/>
      <c r="H32" s="272"/>
      <c r="I32" s="259"/>
      <c r="J32" s="272"/>
      <c r="K32" s="259"/>
      <c r="L32" s="272"/>
      <c r="M32" s="259"/>
      <c r="N32" s="272"/>
      <c r="O32" s="259"/>
      <c r="P32" s="272"/>
      <c r="Q32" s="259"/>
      <c r="R32" s="272"/>
      <c r="S32" s="259"/>
      <c r="T32" s="272"/>
      <c r="U32" s="259"/>
      <c r="V32" s="272"/>
      <c r="W32" s="259"/>
      <c r="X32" s="272"/>
      <c r="Y32" s="259"/>
      <c r="Z32" s="272"/>
      <c r="AA32" s="259"/>
      <c r="AB32" s="272"/>
      <c r="AC32" s="255"/>
      <c r="AD32" s="217"/>
      <c r="AE32" s="218"/>
      <c r="AF32" s="217"/>
      <c r="AG32" s="217"/>
      <c r="AH32" s="217"/>
      <c r="AI32" s="217"/>
      <c r="AJ32" s="217"/>
      <c r="AK32" s="217"/>
      <c r="AL32" s="217"/>
    </row>
    <row r="33" spans="1:31" s="276" customFormat="1" ht="14.25" x14ac:dyDescent="0.2">
      <c r="A33" s="273"/>
      <c r="B33" s="1" t="s">
        <v>235</v>
      </c>
      <c r="C33" s="235"/>
      <c r="D33" s="235"/>
      <c r="E33" s="235"/>
      <c r="F33" s="262"/>
      <c r="G33" s="235"/>
      <c r="H33" s="379"/>
      <c r="I33" s="259"/>
      <c r="J33" s="379"/>
      <c r="K33" s="259"/>
      <c r="L33" s="379"/>
      <c r="M33" s="259"/>
      <c r="N33" s="379"/>
      <c r="O33" s="259"/>
      <c r="P33" s="379"/>
      <c r="Q33" s="259"/>
      <c r="R33" s="379"/>
      <c r="S33" s="259"/>
      <c r="T33" s="379"/>
      <c r="U33" s="259"/>
      <c r="V33" s="379"/>
      <c r="W33" s="259"/>
      <c r="X33" s="379"/>
      <c r="Y33" s="259"/>
      <c r="Z33" s="379"/>
      <c r="AA33" s="259"/>
      <c r="AB33" s="379">
        <f>SUM(Z33,X33,V33,T33,R33,P33,N33,L33,J33,H33)</f>
        <v>0</v>
      </c>
      <c r="AC33" s="274"/>
      <c r="AD33" s="217"/>
      <c r="AE33" s="275"/>
    </row>
    <row r="34" spans="1:31" ht="14.25" x14ac:dyDescent="0.2">
      <c r="A34" s="206"/>
      <c r="B34" s="235"/>
      <c r="C34" s="235"/>
      <c r="D34" s="235"/>
      <c r="E34" s="235"/>
      <c r="F34" s="235"/>
      <c r="G34" s="235"/>
      <c r="H34" s="364"/>
      <c r="I34" s="259"/>
      <c r="J34" s="364"/>
      <c r="K34" s="259"/>
      <c r="L34" s="364"/>
      <c r="M34" s="259"/>
      <c r="N34" s="364"/>
      <c r="O34" s="259"/>
      <c r="P34" s="364"/>
      <c r="Q34" s="259"/>
      <c r="R34" s="364"/>
      <c r="S34" s="259"/>
      <c r="T34" s="364"/>
      <c r="U34" s="259"/>
      <c r="V34" s="364"/>
      <c r="W34" s="259"/>
      <c r="X34" s="364"/>
      <c r="Y34" s="259"/>
      <c r="Z34" s="364"/>
      <c r="AA34" s="259"/>
      <c r="AB34" s="364"/>
      <c r="AC34" s="255"/>
    </row>
    <row r="35" spans="1:31" ht="15" x14ac:dyDescent="0.25">
      <c r="A35" s="205" t="s">
        <v>262</v>
      </c>
      <c r="B35" s="367" t="s">
        <v>272</v>
      </c>
      <c r="C35" s="277"/>
      <c r="D35" s="277"/>
      <c r="E35" s="277"/>
      <c r="F35" s="235"/>
      <c r="G35" s="235"/>
      <c r="H35" s="269"/>
      <c r="I35" s="259"/>
      <c r="J35" s="269"/>
      <c r="K35" s="259"/>
      <c r="L35" s="269"/>
      <c r="M35" s="259"/>
      <c r="N35" s="269"/>
      <c r="O35" s="259"/>
      <c r="P35" s="269"/>
      <c r="Q35" s="259"/>
      <c r="R35" s="269"/>
      <c r="S35" s="259"/>
      <c r="T35" s="269"/>
      <c r="U35" s="259"/>
      <c r="V35" s="269"/>
      <c r="W35" s="259"/>
      <c r="X35" s="269"/>
      <c r="Y35" s="259"/>
      <c r="Z35" s="269"/>
      <c r="AA35" s="259"/>
      <c r="AB35" s="269"/>
      <c r="AC35" s="255"/>
    </row>
    <row r="36" spans="1:31" ht="14.25" x14ac:dyDescent="0.2">
      <c r="A36" s="235"/>
      <c r="B36" s="235"/>
      <c r="C36" s="235"/>
      <c r="D36" s="235"/>
      <c r="E36" s="235"/>
      <c r="F36" s="235"/>
      <c r="G36" s="235"/>
      <c r="H36" s="269"/>
      <c r="I36" s="259"/>
      <c r="J36" s="269"/>
      <c r="K36" s="259"/>
      <c r="L36" s="269"/>
      <c r="M36" s="259"/>
      <c r="N36" s="269"/>
      <c r="O36" s="259"/>
      <c r="P36" s="269"/>
      <c r="Q36" s="259"/>
      <c r="R36" s="269"/>
      <c r="S36" s="259"/>
      <c r="T36" s="269"/>
      <c r="U36" s="259"/>
      <c r="V36" s="269"/>
      <c r="W36" s="259"/>
      <c r="X36" s="269"/>
      <c r="Y36" s="259"/>
      <c r="Z36" s="269"/>
      <c r="AA36" s="259"/>
      <c r="AB36" s="269"/>
      <c r="AC36" s="255"/>
    </row>
    <row r="37" spans="1:31" ht="14.25" x14ac:dyDescent="0.2">
      <c r="A37" s="206" t="s">
        <v>263</v>
      </c>
      <c r="B37" s="207" t="s">
        <v>238</v>
      </c>
      <c r="C37" s="235"/>
      <c r="D37" s="235"/>
      <c r="E37" s="235"/>
      <c r="F37" s="235"/>
      <c r="G37" s="235"/>
      <c r="H37" s="364"/>
      <c r="I37" s="259"/>
      <c r="J37" s="364"/>
      <c r="K37" s="259"/>
      <c r="L37" s="364"/>
      <c r="M37" s="259"/>
      <c r="N37" s="364"/>
      <c r="O37" s="259"/>
      <c r="P37" s="364"/>
      <c r="Q37" s="259"/>
      <c r="R37" s="364"/>
      <c r="S37" s="259"/>
      <c r="T37" s="364"/>
      <c r="U37" s="259"/>
      <c r="V37" s="364"/>
      <c r="W37" s="259"/>
      <c r="X37" s="364"/>
      <c r="Y37" s="259"/>
      <c r="Z37" s="364"/>
      <c r="AA37" s="259"/>
      <c r="AB37" s="364"/>
      <c r="AC37" s="255"/>
    </row>
    <row r="38" spans="1:31" ht="5.0999999999999996" customHeight="1" x14ac:dyDescent="0.2">
      <c r="A38" s="256"/>
      <c r="B38" s="235"/>
      <c r="C38" s="235"/>
      <c r="D38" s="235"/>
      <c r="E38" s="235"/>
      <c r="F38" s="236"/>
      <c r="G38" s="235"/>
      <c r="H38" s="269"/>
      <c r="I38" s="259"/>
      <c r="J38" s="269"/>
      <c r="K38" s="259"/>
      <c r="L38" s="269"/>
      <c r="M38" s="259"/>
      <c r="N38" s="269"/>
      <c r="O38" s="259"/>
      <c r="P38" s="269"/>
      <c r="Q38" s="259"/>
      <c r="R38" s="269"/>
      <c r="S38" s="259"/>
      <c r="T38" s="269"/>
      <c r="U38" s="259"/>
      <c r="V38" s="269"/>
      <c r="W38" s="259"/>
      <c r="X38" s="269"/>
      <c r="Y38" s="259"/>
      <c r="Z38" s="269"/>
      <c r="AA38" s="259"/>
      <c r="AB38" s="269"/>
      <c r="AC38" s="255"/>
    </row>
    <row r="39" spans="1:31" ht="15" customHeight="1" x14ac:dyDescent="0.2">
      <c r="A39" s="212"/>
      <c r="B39" s="583"/>
      <c r="C39" s="583"/>
      <c r="D39" s="583"/>
      <c r="E39" s="583"/>
      <c r="F39" s="235"/>
      <c r="G39" s="235"/>
      <c r="H39" s="379"/>
      <c r="I39" s="259"/>
      <c r="J39" s="379"/>
      <c r="K39" s="259"/>
      <c r="L39" s="379"/>
      <c r="M39" s="259"/>
      <c r="N39" s="379"/>
      <c r="O39" s="259"/>
      <c r="P39" s="379"/>
      <c r="Q39" s="259"/>
      <c r="R39" s="379"/>
      <c r="S39" s="259"/>
      <c r="T39" s="379"/>
      <c r="U39" s="259"/>
      <c r="V39" s="379"/>
      <c r="W39" s="259"/>
      <c r="X39" s="379"/>
      <c r="Y39" s="259"/>
      <c r="Z39" s="379"/>
      <c r="AA39" s="259"/>
      <c r="AB39" s="379">
        <f t="shared" ref="AB39:AB42" si="0">SUM(Z39,X39,V39,T39,R39,P39,N39,L39,J39,H39)</f>
        <v>0</v>
      </c>
      <c r="AC39" s="271"/>
    </row>
    <row r="40" spans="1:31" ht="15" customHeight="1" x14ac:dyDescent="0.2">
      <c r="A40" s="212"/>
      <c r="B40" s="583"/>
      <c r="C40" s="583"/>
      <c r="D40" s="583"/>
      <c r="E40" s="583"/>
      <c r="F40" s="235"/>
      <c r="G40" s="235"/>
      <c r="H40" s="379"/>
      <c r="I40" s="259"/>
      <c r="J40" s="379"/>
      <c r="K40" s="259"/>
      <c r="L40" s="379"/>
      <c r="M40" s="259"/>
      <c r="N40" s="379"/>
      <c r="O40" s="259"/>
      <c r="P40" s="379"/>
      <c r="Q40" s="259"/>
      <c r="R40" s="379"/>
      <c r="S40" s="259"/>
      <c r="T40" s="379"/>
      <c r="U40" s="259"/>
      <c r="V40" s="379"/>
      <c r="W40" s="259"/>
      <c r="X40" s="379"/>
      <c r="Y40" s="259"/>
      <c r="Z40" s="379"/>
      <c r="AA40" s="259"/>
      <c r="AB40" s="379">
        <f t="shared" si="0"/>
        <v>0</v>
      </c>
      <c r="AC40" s="271"/>
    </row>
    <row r="41" spans="1:31" ht="15" customHeight="1" x14ac:dyDescent="0.2">
      <c r="A41" s="212"/>
      <c r="B41" s="583"/>
      <c r="C41" s="583"/>
      <c r="D41" s="583"/>
      <c r="E41" s="583"/>
      <c r="F41" s="235"/>
      <c r="G41" s="235"/>
      <c r="H41" s="379"/>
      <c r="I41" s="259"/>
      <c r="J41" s="379"/>
      <c r="K41" s="259"/>
      <c r="L41" s="379"/>
      <c r="M41" s="259"/>
      <c r="N41" s="379"/>
      <c r="O41" s="259"/>
      <c r="P41" s="379"/>
      <c r="Q41" s="259"/>
      <c r="R41" s="379"/>
      <c r="S41" s="259"/>
      <c r="T41" s="379"/>
      <c r="U41" s="259"/>
      <c r="V41" s="379"/>
      <c r="W41" s="259"/>
      <c r="X41" s="379"/>
      <c r="Y41" s="259"/>
      <c r="Z41" s="379"/>
      <c r="AA41" s="259"/>
      <c r="AB41" s="379">
        <f t="shared" si="0"/>
        <v>0</v>
      </c>
      <c r="AC41" s="271"/>
    </row>
    <row r="42" spans="1:31" ht="15" customHeight="1" x14ac:dyDescent="0.2">
      <c r="A42" s="212"/>
      <c r="B42" s="583"/>
      <c r="C42" s="583"/>
      <c r="D42" s="583"/>
      <c r="E42" s="583"/>
      <c r="F42" s="235"/>
      <c r="G42" s="235"/>
      <c r="H42" s="379"/>
      <c r="I42" s="259"/>
      <c r="J42" s="379"/>
      <c r="K42" s="259"/>
      <c r="L42" s="379"/>
      <c r="M42" s="259"/>
      <c r="N42" s="379"/>
      <c r="O42" s="259"/>
      <c r="P42" s="379"/>
      <c r="Q42" s="259"/>
      <c r="R42" s="379"/>
      <c r="S42" s="259"/>
      <c r="T42" s="379"/>
      <c r="U42" s="259"/>
      <c r="V42" s="379"/>
      <c r="W42" s="259"/>
      <c r="X42" s="379"/>
      <c r="Y42" s="259"/>
      <c r="Z42" s="379"/>
      <c r="AA42" s="259"/>
      <c r="AB42" s="379">
        <f t="shared" si="0"/>
        <v>0</v>
      </c>
      <c r="AC42" s="271"/>
    </row>
    <row r="43" spans="1:31" ht="9" customHeight="1" x14ac:dyDescent="0.2">
      <c r="A43" s="256"/>
      <c r="B43" s="235"/>
      <c r="C43" s="235"/>
      <c r="D43" s="235"/>
      <c r="E43" s="235"/>
      <c r="F43" s="236"/>
      <c r="G43" s="235"/>
      <c r="H43" s="269"/>
      <c r="I43" s="259"/>
      <c r="J43" s="269"/>
      <c r="K43" s="259"/>
      <c r="L43" s="269"/>
      <c r="M43" s="259"/>
      <c r="N43" s="269"/>
      <c r="O43" s="259"/>
      <c r="P43" s="269"/>
      <c r="Q43" s="259"/>
      <c r="R43" s="269"/>
      <c r="S43" s="259"/>
      <c r="T43" s="269"/>
      <c r="U43" s="259"/>
      <c r="V43" s="269"/>
      <c r="W43" s="259"/>
      <c r="X43" s="269"/>
      <c r="Y43" s="259"/>
      <c r="Z43" s="269"/>
      <c r="AA43" s="259"/>
      <c r="AB43" s="269"/>
      <c r="AC43" s="255"/>
    </row>
    <row r="44" spans="1:31" ht="14.25" x14ac:dyDescent="0.2">
      <c r="A44" s="206" t="s">
        <v>264</v>
      </c>
      <c r="B44" s="246" t="s">
        <v>239</v>
      </c>
      <c r="C44" s="235"/>
      <c r="D44" s="235"/>
      <c r="E44" s="235"/>
      <c r="F44" s="236"/>
      <c r="G44" s="236"/>
      <c r="H44" s="364"/>
      <c r="I44" s="448"/>
      <c r="J44" s="364"/>
      <c r="K44" s="448"/>
      <c r="L44" s="364"/>
      <c r="M44" s="448"/>
      <c r="N44" s="364"/>
      <c r="O44" s="448"/>
      <c r="P44" s="364"/>
      <c r="Q44" s="448"/>
      <c r="R44" s="364"/>
      <c r="S44" s="448"/>
      <c r="T44" s="364"/>
      <c r="U44" s="448"/>
      <c r="V44" s="364"/>
      <c r="W44" s="448"/>
      <c r="X44" s="364"/>
      <c r="Y44" s="448"/>
      <c r="Z44" s="364"/>
      <c r="AA44" s="448"/>
      <c r="AB44" s="364"/>
      <c r="AC44" s="255"/>
    </row>
    <row r="45" spans="1:31" ht="6.75" customHeight="1" x14ac:dyDescent="0.2">
      <c r="A45" s="256"/>
      <c r="B45" s="235"/>
      <c r="C45" s="235"/>
      <c r="D45" s="235"/>
      <c r="E45" s="235"/>
      <c r="F45" s="236"/>
      <c r="G45" s="235"/>
      <c r="H45" s="269"/>
      <c r="I45" s="259"/>
      <c r="J45" s="269"/>
      <c r="K45" s="259"/>
      <c r="L45" s="269"/>
      <c r="M45" s="259"/>
      <c r="N45" s="269"/>
      <c r="O45" s="259"/>
      <c r="P45" s="269"/>
      <c r="Q45" s="259"/>
      <c r="R45" s="269"/>
      <c r="S45" s="259"/>
      <c r="T45" s="269"/>
      <c r="U45" s="259"/>
      <c r="V45" s="269"/>
      <c r="W45" s="259"/>
      <c r="X45" s="269"/>
      <c r="Y45" s="259"/>
      <c r="Z45" s="269"/>
      <c r="AA45" s="259"/>
      <c r="AB45" s="269"/>
      <c r="AC45" s="255"/>
    </row>
    <row r="46" spans="1:31" ht="15" customHeight="1" x14ac:dyDescent="0.2">
      <c r="A46" s="212"/>
      <c r="B46" s="583"/>
      <c r="C46" s="583"/>
      <c r="D46" s="583"/>
      <c r="E46" s="583"/>
      <c r="F46" s="235"/>
      <c r="G46" s="235"/>
      <c r="H46" s="379"/>
      <c r="I46" s="259"/>
      <c r="J46" s="379"/>
      <c r="K46" s="259"/>
      <c r="L46" s="379"/>
      <c r="M46" s="259"/>
      <c r="N46" s="379"/>
      <c r="O46" s="259"/>
      <c r="P46" s="379"/>
      <c r="Q46" s="259"/>
      <c r="R46" s="379"/>
      <c r="S46" s="259"/>
      <c r="T46" s="379"/>
      <c r="U46" s="259"/>
      <c r="V46" s="379"/>
      <c r="W46" s="259"/>
      <c r="X46" s="379"/>
      <c r="Y46" s="259"/>
      <c r="Z46" s="379"/>
      <c r="AA46" s="259"/>
      <c r="AB46" s="379">
        <f t="shared" ref="AB46:AB49" si="1">SUM(Z46,X46,V46,T46,R46,P46,N46,L46,J46,H46)</f>
        <v>0</v>
      </c>
      <c r="AC46" s="271"/>
    </row>
    <row r="47" spans="1:31" ht="15" customHeight="1" x14ac:dyDescent="0.2">
      <c r="A47" s="212"/>
      <c r="B47" s="583"/>
      <c r="C47" s="583"/>
      <c r="D47" s="583"/>
      <c r="E47" s="583"/>
      <c r="F47" s="235"/>
      <c r="G47" s="235"/>
      <c r="H47" s="379"/>
      <c r="I47" s="259"/>
      <c r="J47" s="379"/>
      <c r="K47" s="259"/>
      <c r="L47" s="379"/>
      <c r="M47" s="259"/>
      <c r="N47" s="379"/>
      <c r="O47" s="259"/>
      <c r="P47" s="379"/>
      <c r="Q47" s="259"/>
      <c r="R47" s="379"/>
      <c r="S47" s="259"/>
      <c r="T47" s="379"/>
      <c r="U47" s="259"/>
      <c r="V47" s="379"/>
      <c r="W47" s="259"/>
      <c r="X47" s="379"/>
      <c r="Y47" s="259"/>
      <c r="Z47" s="379"/>
      <c r="AA47" s="259"/>
      <c r="AB47" s="379">
        <f t="shared" si="1"/>
        <v>0</v>
      </c>
      <c r="AC47" s="271"/>
    </row>
    <row r="48" spans="1:31" ht="15" customHeight="1" x14ac:dyDescent="0.2">
      <c r="A48" s="212"/>
      <c r="B48" s="583"/>
      <c r="C48" s="583"/>
      <c r="D48" s="583"/>
      <c r="E48" s="583"/>
      <c r="F48" s="235"/>
      <c r="G48" s="235"/>
      <c r="H48" s="379"/>
      <c r="I48" s="259"/>
      <c r="J48" s="379"/>
      <c r="K48" s="259"/>
      <c r="L48" s="379"/>
      <c r="M48" s="259"/>
      <c r="N48" s="379"/>
      <c r="O48" s="259"/>
      <c r="P48" s="379"/>
      <c r="Q48" s="259"/>
      <c r="R48" s="379"/>
      <c r="S48" s="259"/>
      <c r="T48" s="379"/>
      <c r="U48" s="259"/>
      <c r="V48" s="379"/>
      <c r="W48" s="259"/>
      <c r="X48" s="379"/>
      <c r="Y48" s="259"/>
      <c r="Z48" s="379"/>
      <c r="AA48" s="259"/>
      <c r="AB48" s="379">
        <f t="shared" si="1"/>
        <v>0</v>
      </c>
      <c r="AC48" s="271"/>
    </row>
    <row r="49" spans="1:29" ht="15" customHeight="1" x14ac:dyDescent="0.2">
      <c r="A49" s="212"/>
      <c r="B49" s="583"/>
      <c r="C49" s="583"/>
      <c r="D49" s="583"/>
      <c r="E49" s="583"/>
      <c r="F49" s="235"/>
      <c r="G49" s="235"/>
      <c r="H49" s="379"/>
      <c r="I49" s="259"/>
      <c r="J49" s="379"/>
      <c r="K49" s="259"/>
      <c r="L49" s="379"/>
      <c r="M49" s="259"/>
      <c r="N49" s="379"/>
      <c r="O49" s="259"/>
      <c r="P49" s="379"/>
      <c r="Q49" s="259"/>
      <c r="R49" s="379"/>
      <c r="S49" s="259"/>
      <c r="T49" s="379"/>
      <c r="U49" s="259"/>
      <c r="V49" s="379"/>
      <c r="W49" s="259"/>
      <c r="X49" s="379"/>
      <c r="Y49" s="259"/>
      <c r="Z49" s="379"/>
      <c r="AA49" s="259"/>
      <c r="AB49" s="379">
        <f t="shared" si="1"/>
        <v>0</v>
      </c>
      <c r="AC49" s="271"/>
    </row>
    <row r="50" spans="1:29" ht="5.0999999999999996" customHeight="1" x14ac:dyDescent="0.2">
      <c r="A50" s="256"/>
      <c r="B50" s="235"/>
      <c r="C50" s="235"/>
      <c r="D50" s="235"/>
      <c r="E50" s="235"/>
      <c r="F50" s="236"/>
      <c r="G50" s="235"/>
      <c r="H50" s="269"/>
      <c r="I50" s="259"/>
      <c r="J50" s="269"/>
      <c r="K50" s="259"/>
      <c r="L50" s="269"/>
      <c r="M50" s="259"/>
      <c r="N50" s="269"/>
      <c r="O50" s="259"/>
      <c r="P50" s="269"/>
      <c r="Q50" s="259"/>
      <c r="R50" s="269"/>
      <c r="S50" s="259"/>
      <c r="T50" s="269"/>
      <c r="U50" s="259"/>
      <c r="V50" s="269"/>
      <c r="W50" s="259"/>
      <c r="X50" s="269"/>
      <c r="Y50" s="259"/>
      <c r="Z50" s="269"/>
      <c r="AA50" s="259"/>
      <c r="AB50" s="269"/>
      <c r="AC50" s="255"/>
    </row>
    <row r="51" spans="1:29" ht="14.25" x14ac:dyDescent="0.2">
      <c r="A51" s="206" t="s">
        <v>240</v>
      </c>
      <c r="B51" s="246" t="s">
        <v>162</v>
      </c>
      <c r="C51" s="235"/>
      <c r="D51" s="264"/>
      <c r="E51" s="235"/>
      <c r="F51" s="235"/>
      <c r="G51" s="235"/>
      <c r="H51" s="269"/>
      <c r="I51" s="259"/>
      <c r="J51" s="269"/>
      <c r="K51" s="259"/>
      <c r="L51" s="269"/>
      <c r="M51" s="259"/>
      <c r="N51" s="269"/>
      <c r="O51" s="259"/>
      <c r="P51" s="269"/>
      <c r="Q51" s="259"/>
      <c r="R51" s="269"/>
      <c r="S51" s="259"/>
      <c r="T51" s="269"/>
      <c r="U51" s="259"/>
      <c r="V51" s="269"/>
      <c r="W51" s="259"/>
      <c r="X51" s="269"/>
      <c r="Y51" s="259"/>
      <c r="Z51" s="269"/>
      <c r="AA51" s="259"/>
      <c r="AB51" s="269"/>
      <c r="AC51" s="271"/>
    </row>
    <row r="52" spans="1:29" ht="5.0999999999999996" customHeight="1" x14ac:dyDescent="0.2">
      <c r="A52" s="256"/>
      <c r="B52" s="235"/>
      <c r="C52" s="235"/>
      <c r="D52" s="235"/>
      <c r="E52" s="235"/>
      <c r="F52" s="236"/>
      <c r="G52" s="235"/>
      <c r="H52" s="269"/>
      <c r="I52" s="259"/>
      <c r="J52" s="269"/>
      <c r="K52" s="259"/>
      <c r="L52" s="269"/>
      <c r="M52" s="259"/>
      <c r="N52" s="269"/>
      <c r="O52" s="259"/>
      <c r="P52" s="269"/>
      <c r="Q52" s="259"/>
      <c r="R52" s="269"/>
      <c r="S52" s="259"/>
      <c r="T52" s="269"/>
      <c r="U52" s="259"/>
      <c r="V52" s="269"/>
      <c r="W52" s="259"/>
      <c r="X52" s="269"/>
      <c r="Y52" s="259"/>
      <c r="Z52" s="269"/>
      <c r="AA52" s="259"/>
      <c r="AB52" s="269"/>
      <c r="AC52" s="255"/>
    </row>
    <row r="53" spans="1:29" ht="15" customHeight="1" x14ac:dyDescent="0.2">
      <c r="A53" s="256"/>
      <c r="B53" s="583"/>
      <c r="C53" s="583"/>
      <c r="D53" s="583"/>
      <c r="E53" s="583"/>
      <c r="F53" s="235"/>
      <c r="G53" s="235"/>
      <c r="H53" s="379"/>
      <c r="I53" s="259"/>
      <c r="J53" s="379"/>
      <c r="K53" s="259"/>
      <c r="L53" s="379"/>
      <c r="M53" s="259"/>
      <c r="N53" s="379"/>
      <c r="O53" s="259"/>
      <c r="P53" s="379"/>
      <c r="Q53" s="259"/>
      <c r="R53" s="379"/>
      <c r="S53" s="259"/>
      <c r="T53" s="379"/>
      <c r="U53" s="259"/>
      <c r="V53" s="379"/>
      <c r="W53" s="259"/>
      <c r="X53" s="379"/>
      <c r="Y53" s="259"/>
      <c r="Z53" s="379"/>
      <c r="AA53" s="259"/>
      <c r="AB53" s="379">
        <f t="shared" ref="AB53:AB56" si="2">SUM(Z53,X53,V53,T53,R53,P53,N53,L53,J53,H53)</f>
        <v>0</v>
      </c>
      <c r="AC53" s="255"/>
    </row>
    <row r="54" spans="1:29" ht="15" customHeight="1" x14ac:dyDescent="0.2">
      <c r="A54" s="256"/>
      <c r="B54" s="583"/>
      <c r="C54" s="583"/>
      <c r="D54" s="583"/>
      <c r="E54" s="583"/>
      <c r="F54" s="235"/>
      <c r="G54" s="235"/>
      <c r="H54" s="379"/>
      <c r="I54" s="259"/>
      <c r="J54" s="379"/>
      <c r="K54" s="259"/>
      <c r="L54" s="379"/>
      <c r="M54" s="259"/>
      <c r="N54" s="379"/>
      <c r="O54" s="259"/>
      <c r="P54" s="379"/>
      <c r="Q54" s="259"/>
      <c r="R54" s="379"/>
      <c r="S54" s="259"/>
      <c r="T54" s="379"/>
      <c r="U54" s="259"/>
      <c r="V54" s="379"/>
      <c r="W54" s="259"/>
      <c r="X54" s="379"/>
      <c r="Y54" s="259"/>
      <c r="Z54" s="379"/>
      <c r="AA54" s="259"/>
      <c r="AB54" s="379">
        <f t="shared" si="2"/>
        <v>0</v>
      </c>
      <c r="AC54" s="255"/>
    </row>
    <row r="55" spans="1:29" ht="15" customHeight="1" x14ac:dyDescent="0.2">
      <c r="A55" s="256"/>
      <c r="B55" s="583"/>
      <c r="C55" s="583"/>
      <c r="D55" s="583"/>
      <c r="E55" s="583"/>
      <c r="F55" s="235"/>
      <c r="G55" s="235"/>
      <c r="H55" s="379"/>
      <c r="I55" s="259"/>
      <c r="J55" s="379"/>
      <c r="K55" s="259"/>
      <c r="L55" s="379"/>
      <c r="M55" s="259"/>
      <c r="N55" s="379"/>
      <c r="O55" s="259"/>
      <c r="P55" s="379"/>
      <c r="Q55" s="259"/>
      <c r="R55" s="379"/>
      <c r="S55" s="259"/>
      <c r="T55" s="379"/>
      <c r="U55" s="259"/>
      <c r="V55" s="379"/>
      <c r="W55" s="259"/>
      <c r="X55" s="379"/>
      <c r="Y55" s="259"/>
      <c r="Z55" s="379"/>
      <c r="AA55" s="259"/>
      <c r="AB55" s="379">
        <f t="shared" si="2"/>
        <v>0</v>
      </c>
      <c r="AC55" s="255"/>
    </row>
    <row r="56" spans="1:29" ht="15" customHeight="1" x14ac:dyDescent="0.2">
      <c r="A56" s="256"/>
      <c r="B56" s="583"/>
      <c r="C56" s="583"/>
      <c r="D56" s="583"/>
      <c r="E56" s="583"/>
      <c r="F56" s="235"/>
      <c r="G56" s="235"/>
      <c r="H56" s="379"/>
      <c r="I56" s="259"/>
      <c r="J56" s="379"/>
      <c r="K56" s="259"/>
      <c r="L56" s="379"/>
      <c r="M56" s="259"/>
      <c r="N56" s="379"/>
      <c r="O56" s="259"/>
      <c r="P56" s="379"/>
      <c r="Q56" s="259"/>
      <c r="R56" s="379"/>
      <c r="S56" s="259"/>
      <c r="T56" s="379"/>
      <c r="U56" s="259"/>
      <c r="V56" s="379"/>
      <c r="W56" s="259"/>
      <c r="X56" s="379"/>
      <c r="Y56" s="259"/>
      <c r="Z56" s="379"/>
      <c r="AA56" s="259"/>
      <c r="AB56" s="379">
        <f t="shared" si="2"/>
        <v>0</v>
      </c>
      <c r="AC56" s="255"/>
    </row>
    <row r="57" spans="1:29" ht="5.0999999999999996" customHeight="1" x14ac:dyDescent="0.2">
      <c r="A57" s="256"/>
      <c r="B57" s="235"/>
      <c r="C57" s="235"/>
      <c r="D57" s="235"/>
      <c r="E57" s="235"/>
      <c r="F57" s="236"/>
      <c r="G57" s="235"/>
      <c r="H57" s="269"/>
      <c r="I57" s="259"/>
      <c r="J57" s="269"/>
      <c r="K57" s="259"/>
      <c r="L57" s="269"/>
      <c r="M57" s="259"/>
      <c r="N57" s="269"/>
      <c r="O57" s="259"/>
      <c r="P57" s="269"/>
      <c r="Q57" s="259"/>
      <c r="R57" s="269"/>
      <c r="S57" s="259"/>
      <c r="T57" s="269"/>
      <c r="U57" s="259"/>
      <c r="V57" s="269"/>
      <c r="W57" s="259"/>
      <c r="X57" s="269"/>
      <c r="Y57" s="259"/>
      <c r="Z57" s="269"/>
      <c r="AA57" s="259"/>
      <c r="AB57" s="269"/>
      <c r="AC57" s="255"/>
    </row>
    <row r="58" spans="1:29" ht="14.25" x14ac:dyDescent="0.2">
      <c r="A58" s="206" t="s">
        <v>241</v>
      </c>
      <c r="B58" s="246" t="s">
        <v>163</v>
      </c>
      <c r="C58" s="235"/>
      <c r="D58" s="235"/>
      <c r="E58" s="235"/>
      <c r="F58" s="235"/>
      <c r="G58" s="235"/>
      <c r="H58" s="269"/>
      <c r="I58" s="259"/>
      <c r="J58" s="269"/>
      <c r="K58" s="259"/>
      <c r="L58" s="269"/>
      <c r="M58" s="259"/>
      <c r="N58" s="269"/>
      <c r="O58" s="259"/>
      <c r="P58" s="269"/>
      <c r="Q58" s="259"/>
      <c r="R58" s="269"/>
      <c r="S58" s="259"/>
      <c r="T58" s="269"/>
      <c r="U58" s="259"/>
      <c r="V58" s="269"/>
      <c r="W58" s="259"/>
      <c r="X58" s="269"/>
      <c r="Y58" s="259"/>
      <c r="Z58" s="269"/>
      <c r="AA58" s="259"/>
      <c r="AB58" s="269"/>
      <c r="AC58" s="271"/>
    </row>
    <row r="59" spans="1:29" ht="5.0999999999999996" customHeight="1" x14ac:dyDescent="0.2">
      <c r="A59" s="256"/>
      <c r="B59" s="235"/>
      <c r="C59" s="235"/>
      <c r="D59" s="235"/>
      <c r="E59" s="235"/>
      <c r="F59" s="236"/>
      <c r="G59" s="235"/>
      <c r="H59" s="269"/>
      <c r="I59" s="259"/>
      <c r="J59" s="269"/>
      <c r="K59" s="259"/>
      <c r="L59" s="269"/>
      <c r="M59" s="259"/>
      <c r="N59" s="269"/>
      <c r="O59" s="259"/>
      <c r="P59" s="269"/>
      <c r="Q59" s="259"/>
      <c r="R59" s="269"/>
      <c r="S59" s="259"/>
      <c r="T59" s="269"/>
      <c r="U59" s="259"/>
      <c r="V59" s="269"/>
      <c r="W59" s="259"/>
      <c r="X59" s="269"/>
      <c r="Y59" s="259"/>
      <c r="Z59" s="269"/>
      <c r="AA59" s="259"/>
      <c r="AB59" s="269"/>
      <c r="AC59" s="255"/>
    </row>
    <row r="60" spans="1:29" ht="15" customHeight="1" x14ac:dyDescent="0.2">
      <c r="A60" s="256"/>
      <c r="B60" s="583"/>
      <c r="C60" s="583"/>
      <c r="D60" s="583"/>
      <c r="E60" s="583"/>
      <c r="F60" s="235"/>
      <c r="G60" s="235"/>
      <c r="H60" s="379"/>
      <c r="I60" s="259"/>
      <c r="J60" s="379"/>
      <c r="K60" s="259"/>
      <c r="L60" s="379"/>
      <c r="M60" s="259"/>
      <c r="N60" s="379"/>
      <c r="O60" s="259"/>
      <c r="P60" s="379"/>
      <c r="Q60" s="259"/>
      <c r="R60" s="379"/>
      <c r="S60" s="259"/>
      <c r="T60" s="379"/>
      <c r="U60" s="259"/>
      <c r="V60" s="379"/>
      <c r="W60" s="259"/>
      <c r="X60" s="379"/>
      <c r="Y60" s="259"/>
      <c r="Z60" s="379"/>
      <c r="AA60" s="259"/>
      <c r="AB60" s="379">
        <f t="shared" ref="AB60:AB63" si="3">SUM(Z60,X60,V60,T60,R60,P60,N60,L60,J60,H60)</f>
        <v>0</v>
      </c>
      <c r="AC60" s="255"/>
    </row>
    <row r="61" spans="1:29" ht="15" customHeight="1" x14ac:dyDescent="0.2">
      <c r="A61" s="256"/>
      <c r="B61" s="583"/>
      <c r="C61" s="583"/>
      <c r="D61" s="583"/>
      <c r="E61" s="583"/>
      <c r="F61" s="235"/>
      <c r="G61" s="235"/>
      <c r="H61" s="379"/>
      <c r="I61" s="259"/>
      <c r="J61" s="379"/>
      <c r="K61" s="259"/>
      <c r="L61" s="379"/>
      <c r="M61" s="259"/>
      <c r="N61" s="379"/>
      <c r="O61" s="259"/>
      <c r="P61" s="379"/>
      <c r="Q61" s="259"/>
      <c r="R61" s="379"/>
      <c r="S61" s="259"/>
      <c r="T61" s="379"/>
      <c r="U61" s="259"/>
      <c r="V61" s="379"/>
      <c r="W61" s="259"/>
      <c r="X61" s="379"/>
      <c r="Y61" s="259"/>
      <c r="Z61" s="379"/>
      <c r="AA61" s="259"/>
      <c r="AB61" s="379">
        <f t="shared" si="3"/>
        <v>0</v>
      </c>
      <c r="AC61" s="255"/>
    </row>
    <row r="62" spans="1:29" ht="15" customHeight="1" x14ac:dyDescent="0.2">
      <c r="A62" s="256"/>
      <c r="B62" s="583"/>
      <c r="C62" s="583"/>
      <c r="D62" s="583"/>
      <c r="E62" s="583"/>
      <c r="F62" s="235"/>
      <c r="G62" s="235"/>
      <c r="H62" s="379"/>
      <c r="I62" s="259"/>
      <c r="J62" s="379"/>
      <c r="K62" s="259"/>
      <c r="L62" s="379"/>
      <c r="M62" s="259"/>
      <c r="N62" s="379"/>
      <c r="O62" s="259"/>
      <c r="P62" s="379"/>
      <c r="Q62" s="259"/>
      <c r="R62" s="379"/>
      <c r="S62" s="259"/>
      <c r="T62" s="379"/>
      <c r="U62" s="259"/>
      <c r="V62" s="379"/>
      <c r="W62" s="259"/>
      <c r="X62" s="379"/>
      <c r="Y62" s="259"/>
      <c r="Z62" s="379"/>
      <c r="AA62" s="259"/>
      <c r="AB62" s="379">
        <f t="shared" si="3"/>
        <v>0</v>
      </c>
      <c r="AC62" s="255"/>
    </row>
    <row r="63" spans="1:29" ht="15" customHeight="1" x14ac:dyDescent="0.2">
      <c r="A63" s="256"/>
      <c r="B63" s="583"/>
      <c r="C63" s="583"/>
      <c r="D63" s="583"/>
      <c r="E63" s="583"/>
      <c r="F63" s="235"/>
      <c r="G63" s="235"/>
      <c r="H63" s="379"/>
      <c r="I63" s="259"/>
      <c r="J63" s="379"/>
      <c r="K63" s="259"/>
      <c r="L63" s="379"/>
      <c r="M63" s="259"/>
      <c r="N63" s="379"/>
      <c r="O63" s="259"/>
      <c r="P63" s="379"/>
      <c r="Q63" s="259"/>
      <c r="R63" s="379"/>
      <c r="S63" s="259"/>
      <c r="T63" s="379"/>
      <c r="U63" s="259"/>
      <c r="V63" s="379"/>
      <c r="W63" s="259"/>
      <c r="X63" s="379"/>
      <c r="Y63" s="259"/>
      <c r="Z63" s="379"/>
      <c r="AA63" s="259"/>
      <c r="AB63" s="379">
        <f t="shared" si="3"/>
        <v>0</v>
      </c>
      <c r="AC63" s="255"/>
    </row>
    <row r="64" spans="1:29" ht="5.0999999999999996" customHeight="1" x14ac:dyDescent="0.2">
      <c r="A64" s="256"/>
      <c r="B64" s="235"/>
      <c r="C64" s="235"/>
      <c r="D64" s="235"/>
      <c r="E64" s="235"/>
      <c r="F64" s="236"/>
      <c r="G64" s="235"/>
      <c r="H64" s="269"/>
      <c r="I64" s="259"/>
      <c r="J64" s="269"/>
      <c r="K64" s="259"/>
      <c r="L64" s="269"/>
      <c r="M64" s="259"/>
      <c r="N64" s="269"/>
      <c r="O64" s="259"/>
      <c r="P64" s="269"/>
      <c r="Q64" s="259"/>
      <c r="R64" s="269"/>
      <c r="S64" s="259"/>
      <c r="T64" s="269"/>
      <c r="U64" s="259"/>
      <c r="V64" s="269"/>
      <c r="W64" s="259"/>
      <c r="X64" s="269"/>
      <c r="Y64" s="259"/>
      <c r="Z64" s="269"/>
      <c r="AA64" s="259"/>
      <c r="AB64" s="269"/>
      <c r="AC64" s="255"/>
    </row>
    <row r="65" spans="1:31" ht="14.25" x14ac:dyDescent="0.2">
      <c r="A65" s="206" t="s">
        <v>274</v>
      </c>
      <c r="B65" s="246"/>
      <c r="C65" s="235"/>
      <c r="D65" s="235"/>
      <c r="E65" s="235"/>
      <c r="F65" s="235"/>
      <c r="G65" s="235"/>
      <c r="H65" s="364"/>
      <c r="I65" s="259"/>
      <c r="J65" s="364"/>
      <c r="K65" s="259"/>
      <c r="L65" s="364"/>
      <c r="M65" s="259"/>
      <c r="N65" s="364"/>
      <c r="O65" s="259"/>
      <c r="P65" s="364"/>
      <c r="Q65" s="259"/>
      <c r="R65" s="364"/>
      <c r="S65" s="259"/>
      <c r="T65" s="364"/>
      <c r="U65" s="259"/>
      <c r="V65" s="364"/>
      <c r="W65" s="259"/>
      <c r="X65" s="364"/>
      <c r="Y65" s="259"/>
      <c r="Z65" s="364"/>
      <c r="AA65" s="259"/>
      <c r="AB65" s="364"/>
      <c r="AC65" s="255"/>
    </row>
    <row r="66" spans="1:31" ht="5.0999999999999996" customHeight="1" x14ac:dyDescent="0.2">
      <c r="A66" s="256"/>
      <c r="B66" s="235"/>
      <c r="C66" s="235"/>
      <c r="D66" s="235"/>
      <c r="E66" s="235"/>
      <c r="F66" s="236"/>
      <c r="G66" s="235"/>
      <c r="H66" s="269"/>
      <c r="I66" s="259"/>
      <c r="J66" s="269"/>
      <c r="K66" s="259"/>
      <c r="L66" s="269"/>
      <c r="M66" s="259"/>
      <c r="N66" s="269"/>
      <c r="O66" s="259"/>
      <c r="P66" s="269"/>
      <c r="Q66" s="259"/>
      <c r="R66" s="269"/>
      <c r="S66" s="259"/>
      <c r="T66" s="269"/>
      <c r="U66" s="259"/>
      <c r="V66" s="269"/>
      <c r="W66" s="259"/>
      <c r="X66" s="269"/>
      <c r="Y66" s="259"/>
      <c r="Z66" s="269"/>
      <c r="AA66" s="259"/>
      <c r="AB66" s="269"/>
      <c r="AC66" s="255"/>
      <c r="AD66" s="217"/>
      <c r="AE66" s="218"/>
    </row>
    <row r="67" spans="1:31" ht="15" customHeight="1" x14ac:dyDescent="0.2">
      <c r="A67" s="256"/>
      <c r="B67" s="583"/>
      <c r="C67" s="583"/>
      <c r="D67" s="583"/>
      <c r="E67" s="583"/>
      <c r="F67" s="235"/>
      <c r="G67" s="235"/>
      <c r="H67" s="379"/>
      <c r="I67" s="259"/>
      <c r="J67" s="379"/>
      <c r="K67" s="259"/>
      <c r="L67" s="379"/>
      <c r="M67" s="259"/>
      <c r="N67" s="379"/>
      <c r="O67" s="259"/>
      <c r="P67" s="379"/>
      <c r="Q67" s="259"/>
      <c r="R67" s="379"/>
      <c r="S67" s="259"/>
      <c r="T67" s="379"/>
      <c r="U67" s="259"/>
      <c r="V67" s="379"/>
      <c r="W67" s="259"/>
      <c r="X67" s="379"/>
      <c r="Y67" s="259"/>
      <c r="Z67" s="379"/>
      <c r="AA67" s="259"/>
      <c r="AB67" s="379">
        <f t="shared" ref="AB67:AB68" si="4">SUM(Z67,X67,V67,T67,R67,P67,N67,L67,J67,H67)</f>
        <v>0</v>
      </c>
      <c r="AC67" s="271"/>
      <c r="AD67" s="217"/>
      <c r="AE67" s="218"/>
    </row>
    <row r="68" spans="1:31" ht="15" customHeight="1" x14ac:dyDescent="0.2">
      <c r="A68" s="256"/>
      <c r="B68" s="583"/>
      <c r="C68" s="583"/>
      <c r="D68" s="583"/>
      <c r="E68" s="583"/>
      <c r="F68" s="235"/>
      <c r="G68" s="235"/>
      <c r="H68" s="379"/>
      <c r="I68" s="259"/>
      <c r="J68" s="379"/>
      <c r="K68" s="259"/>
      <c r="L68" s="379"/>
      <c r="M68" s="259"/>
      <c r="N68" s="379"/>
      <c r="O68" s="259"/>
      <c r="P68" s="379"/>
      <c r="Q68" s="259"/>
      <c r="R68" s="379"/>
      <c r="S68" s="259"/>
      <c r="T68" s="379"/>
      <c r="U68" s="259"/>
      <c r="V68" s="379"/>
      <c r="W68" s="259"/>
      <c r="X68" s="379"/>
      <c r="Y68" s="259"/>
      <c r="Z68" s="379"/>
      <c r="AA68" s="259"/>
      <c r="AB68" s="379">
        <f t="shared" si="4"/>
        <v>0</v>
      </c>
      <c r="AC68" s="271"/>
      <c r="AD68" s="217"/>
      <c r="AE68" s="218"/>
    </row>
    <row r="69" spans="1:31" ht="16.5" customHeight="1" x14ac:dyDescent="0.2">
      <c r="A69" s="256"/>
      <c r="B69" s="235"/>
      <c r="C69" s="235"/>
      <c r="D69" s="235"/>
      <c r="E69" s="235"/>
      <c r="F69" s="235"/>
      <c r="G69" s="235"/>
      <c r="H69" s="269"/>
      <c r="I69" s="259"/>
      <c r="J69" s="269"/>
      <c r="K69" s="259"/>
      <c r="L69" s="269"/>
      <c r="M69" s="259"/>
      <c r="N69" s="269"/>
      <c r="O69" s="259"/>
      <c r="P69" s="269"/>
      <c r="Q69" s="259"/>
      <c r="R69" s="269"/>
      <c r="S69" s="259"/>
      <c r="T69" s="269"/>
      <c r="U69" s="259"/>
      <c r="V69" s="269"/>
      <c r="W69" s="259"/>
      <c r="X69" s="269"/>
      <c r="Y69" s="259"/>
      <c r="Z69" s="269"/>
      <c r="AA69" s="259"/>
      <c r="AB69" s="269"/>
      <c r="AC69" s="255"/>
      <c r="AD69" s="217"/>
      <c r="AE69" s="218"/>
    </row>
    <row r="70" spans="1:31" ht="15" x14ac:dyDescent="0.25">
      <c r="A70" s="278" t="s">
        <v>170</v>
      </c>
      <c r="B70" s="235"/>
      <c r="C70" s="235"/>
      <c r="D70" s="235"/>
      <c r="E70" s="235"/>
      <c r="F70" s="235"/>
      <c r="G70" s="235"/>
      <c r="H70" s="425" t="e">
        <f>SUM(H18,H20,H23,H25,H29,H31,H33,H39,H40,H41,H42,H46,H47,H48,H49,H53,H54,H55,H56,H60,H61,H62,H63,H67,H68)</f>
        <v>#N/A</v>
      </c>
      <c r="I70" s="259"/>
      <c r="J70" s="425" t="e">
        <f>SUM(J18,J20,J23,J25,J29,J31,J33,J39,J40,J41,J42,J46,J47,J48,J49,J53,J54,J55,J56,J60,J61,J62,J63,J67,J68)</f>
        <v>#N/A</v>
      </c>
      <c r="K70" s="259"/>
      <c r="L70" s="425" t="e">
        <f>SUM(L18,L20,L23,L25,L29,L31,L33,L39,L40,L41,L42,L46,L47,L48,L49,L53,L54,L55,L56,L60,L61,L62,L63,L67,L68)</f>
        <v>#N/A</v>
      </c>
      <c r="M70" s="259"/>
      <c r="N70" s="425" t="e">
        <f>SUM(N18,N20,N23,N25,N29,N31,N33,N39,N40,N41,N42,N46,N47,N48,N49,N53,N54,N55,N56,N60,N61,N62,N63,N67,N68)</f>
        <v>#N/A</v>
      </c>
      <c r="O70" s="259"/>
      <c r="P70" s="425" t="e">
        <f>SUM(P18,P20,P23,P25,P29,P31,P33,P39,P40,P41,P42,P46,P47,P48,P49,P53,P54,P55,P56,P60,P61,P62,P63,P67,P68)</f>
        <v>#N/A</v>
      </c>
      <c r="Q70" s="259"/>
      <c r="R70" s="425" t="e">
        <f>SUM(R18,R20,R23,R25,R29,R31,R33,R39,R40,R41,R42,R46,R47,R48,R49,R53,R54,R55,R56,R60,R61,R62,R63,R67,R68)</f>
        <v>#N/A</v>
      </c>
      <c r="S70" s="259"/>
      <c r="T70" s="425" t="e">
        <f>SUM(T18,T20,T23,T25,T29,T31,T33,T39,T40,T41,T42,T46,T47,T48,T49,T53,T54,T55,T56,T60,T61,T62,T63,T67,T68)</f>
        <v>#N/A</v>
      </c>
      <c r="U70" s="259"/>
      <c r="V70" s="425" t="e">
        <f>SUM(V18,V20,V23,V25,V29,V31,V33,V39,V40,V41,V42,V46,V47,V48,V49,V53,V54,V55,V56,V60,V61,V62,V63,V67,V68)</f>
        <v>#N/A</v>
      </c>
      <c r="W70" s="259"/>
      <c r="X70" s="425" t="e">
        <f>SUM(X18,X20,X23,X25,X29,X31,X33,X39,X40,X41,X42,X46,X47,X48,X49,X53,X54,X55,X56,X60,X61,X62,X63,X67,X68)</f>
        <v>#N/A</v>
      </c>
      <c r="Y70" s="259"/>
      <c r="Z70" s="425" t="e">
        <f>SUM(Z18,Z20,Z23,Z25,Z29,Z31,Z33,Z39,Z40,Z41,Z42,Z46,Z47,Z48,Z49,Z53,Z54,Z55,Z56,Z60,Z61,Z62,Z63,Z67,Z68)</f>
        <v>#N/A</v>
      </c>
      <c r="AA70" s="259"/>
      <c r="AB70" s="425" t="e">
        <f>SUM(AB18,AB20,AB23,AB25,AB29,AB31,AB33,AB39,AB40,AB41,AB42,AB46,AB47,AB48,AB49,AB53,AB54,AB55,AB56,AB60,AB61,AB62,AB63,AB67,AB68)</f>
        <v>#N/A</v>
      </c>
      <c r="AC70" s="255"/>
      <c r="AD70" s="217"/>
      <c r="AE70" s="218"/>
    </row>
    <row r="71" spans="1:31" ht="7.5" customHeight="1" x14ac:dyDescent="0.25">
      <c r="A71" s="245"/>
      <c r="B71" s="235"/>
      <c r="C71" s="235"/>
      <c r="D71" s="235"/>
      <c r="E71" s="235"/>
      <c r="F71" s="235"/>
      <c r="G71" s="235"/>
      <c r="H71" s="279"/>
      <c r="I71" s="239"/>
      <c r="J71" s="279"/>
      <c r="K71" s="239"/>
      <c r="L71" s="279"/>
      <c r="M71" s="239"/>
      <c r="N71" s="279"/>
      <c r="O71" s="239"/>
      <c r="P71" s="279"/>
      <c r="Q71" s="239"/>
      <c r="R71" s="279"/>
      <c r="S71" s="239"/>
      <c r="T71" s="279"/>
      <c r="U71" s="239"/>
      <c r="V71" s="279"/>
      <c r="W71" s="239"/>
      <c r="X71" s="279"/>
      <c r="Y71" s="239"/>
      <c r="Z71" s="279"/>
      <c r="AA71" s="239"/>
      <c r="AB71" s="279"/>
      <c r="AC71" s="255"/>
      <c r="AD71" s="217"/>
      <c r="AE71" s="218"/>
    </row>
    <row r="72" spans="1:31" ht="14.25" x14ac:dyDescent="0.2">
      <c r="A72" s="258"/>
      <c r="B72" s="258"/>
      <c r="C72" s="235"/>
      <c r="D72" s="235"/>
      <c r="E72" s="235"/>
      <c r="F72" s="235"/>
      <c r="G72" s="235"/>
      <c r="H72" s="246" t="s">
        <v>157</v>
      </c>
      <c r="I72" s="239"/>
      <c r="J72" s="246" t="s">
        <v>157</v>
      </c>
      <c r="K72" s="239"/>
      <c r="L72" s="246" t="s">
        <v>157</v>
      </c>
      <c r="M72" s="239"/>
      <c r="N72" s="246" t="s">
        <v>157</v>
      </c>
      <c r="O72" s="239"/>
      <c r="P72" s="246" t="s">
        <v>157</v>
      </c>
      <c r="Q72" s="239"/>
      <c r="R72" s="246" t="s">
        <v>157</v>
      </c>
      <c r="S72" s="239"/>
      <c r="T72" s="246" t="s">
        <v>157</v>
      </c>
      <c r="U72" s="239"/>
      <c r="V72" s="246" t="s">
        <v>157</v>
      </c>
      <c r="W72" s="239"/>
      <c r="X72" s="246" t="s">
        <v>157</v>
      </c>
      <c r="Y72" s="239"/>
      <c r="Z72" s="246" t="s">
        <v>157</v>
      </c>
      <c r="AA72" s="239"/>
      <c r="AB72" s="246" t="s">
        <v>157</v>
      </c>
      <c r="AC72" s="255"/>
      <c r="AD72" s="217"/>
      <c r="AE72" s="231"/>
    </row>
    <row r="73" spans="1:31" ht="15" x14ac:dyDescent="0.25">
      <c r="A73" s="5" t="s">
        <v>58</v>
      </c>
      <c r="B73" s="235"/>
      <c r="C73" s="235"/>
      <c r="D73" s="235"/>
      <c r="E73" s="235"/>
      <c r="F73" s="235"/>
      <c r="G73" s="235"/>
      <c r="H73" s="425" t="e">
        <f>H70</f>
        <v>#N/A</v>
      </c>
      <c r="I73" s="259"/>
      <c r="J73" s="425" t="e">
        <f>J70</f>
        <v>#N/A</v>
      </c>
      <c r="K73" s="259"/>
      <c r="L73" s="425" t="e">
        <f>L70</f>
        <v>#N/A</v>
      </c>
      <c r="M73" s="259"/>
      <c r="N73" s="425" t="e">
        <f>N70</f>
        <v>#N/A</v>
      </c>
      <c r="O73" s="259"/>
      <c r="P73" s="425" t="e">
        <f>P70</f>
        <v>#N/A</v>
      </c>
      <c r="Q73" s="259"/>
      <c r="R73" s="425" t="e">
        <f>R70</f>
        <v>#N/A</v>
      </c>
      <c r="S73" s="259"/>
      <c r="T73" s="425" t="e">
        <f>T70</f>
        <v>#N/A</v>
      </c>
      <c r="U73" s="259"/>
      <c r="V73" s="425" t="e">
        <f>V70</f>
        <v>#N/A</v>
      </c>
      <c r="W73" s="259"/>
      <c r="X73" s="425" t="e">
        <f>X70</f>
        <v>#N/A</v>
      </c>
      <c r="Y73" s="259"/>
      <c r="Z73" s="425" t="e">
        <f>Z70</f>
        <v>#N/A</v>
      </c>
      <c r="AA73" s="259"/>
      <c r="AB73" s="425" t="e">
        <f>AB70</f>
        <v>#N/A</v>
      </c>
      <c r="AC73" s="217"/>
      <c r="AD73" s="217"/>
      <c r="AE73" s="231"/>
    </row>
    <row r="74" spans="1:31" ht="9.75" customHeight="1" x14ac:dyDescent="0.2">
      <c r="A74" s="256"/>
      <c r="B74" s="235"/>
      <c r="C74" s="235"/>
      <c r="D74" s="235"/>
      <c r="E74" s="235"/>
      <c r="F74" s="235"/>
      <c r="G74" s="235"/>
      <c r="H74" s="269"/>
      <c r="I74" s="259"/>
      <c r="J74" s="269"/>
      <c r="K74" s="259"/>
      <c r="L74" s="269"/>
      <c r="M74" s="259"/>
      <c r="N74" s="269"/>
      <c r="O74" s="259"/>
      <c r="P74" s="269"/>
      <c r="Q74" s="259"/>
      <c r="R74" s="269"/>
      <c r="S74" s="259"/>
      <c r="T74" s="269"/>
      <c r="U74" s="259"/>
      <c r="V74" s="269"/>
      <c r="W74" s="259"/>
      <c r="X74" s="269"/>
      <c r="Y74" s="259"/>
      <c r="Z74" s="269"/>
      <c r="AA74" s="259"/>
      <c r="AB74" s="269"/>
      <c r="AC74" s="255"/>
      <c r="AD74" s="217"/>
      <c r="AE74" s="218"/>
    </row>
    <row r="75" spans="1:31" ht="15" x14ac:dyDescent="0.25">
      <c r="A75" s="548" t="s">
        <v>242</v>
      </c>
      <c r="B75" s="548"/>
      <c r="C75" s="548"/>
      <c r="D75" s="548"/>
      <c r="E75" s="548"/>
      <c r="F75" s="548"/>
      <c r="G75" s="235"/>
      <c r="H75" s="269"/>
      <c r="I75" s="259"/>
      <c r="J75" s="269"/>
      <c r="K75" s="259"/>
      <c r="L75" s="269"/>
      <c r="M75" s="259"/>
      <c r="N75" s="269"/>
      <c r="O75" s="259"/>
      <c r="P75" s="269"/>
      <c r="Q75" s="259"/>
      <c r="R75" s="269"/>
      <c r="S75" s="259"/>
      <c r="T75" s="269"/>
      <c r="U75" s="259"/>
      <c r="V75" s="269"/>
      <c r="W75" s="259"/>
      <c r="X75" s="269"/>
      <c r="Y75" s="259"/>
      <c r="Z75" s="269"/>
      <c r="AA75" s="259"/>
      <c r="AB75" s="269"/>
      <c r="AC75" s="280"/>
      <c r="AD75" s="281"/>
      <c r="AE75" s="281"/>
    </row>
    <row r="76" spans="1:31" ht="15" x14ac:dyDescent="0.25">
      <c r="A76" s="282"/>
      <c r="B76" s="245"/>
      <c r="C76" s="235"/>
      <c r="D76" s="235"/>
      <c r="E76" s="235"/>
      <c r="F76" s="235"/>
      <c r="G76" s="235"/>
      <c r="H76" s="269"/>
      <c r="I76" s="259"/>
      <c r="J76" s="269"/>
      <c r="K76" s="259"/>
      <c r="L76" s="269"/>
      <c r="M76" s="259"/>
      <c r="N76" s="269"/>
      <c r="O76" s="259"/>
      <c r="P76" s="269"/>
      <c r="Q76" s="259"/>
      <c r="R76" s="269"/>
      <c r="S76" s="259"/>
      <c r="T76" s="269"/>
      <c r="U76" s="259"/>
      <c r="V76" s="269"/>
      <c r="W76" s="259"/>
      <c r="X76" s="269"/>
      <c r="Y76" s="259"/>
      <c r="Z76" s="269"/>
      <c r="AA76" s="259"/>
      <c r="AB76" s="269"/>
      <c r="AC76" s="255"/>
      <c r="AD76" s="217"/>
      <c r="AE76" s="218"/>
    </row>
    <row r="77" spans="1:31" ht="14.25" x14ac:dyDescent="0.2">
      <c r="A77" s="254" t="s">
        <v>243</v>
      </c>
      <c r="B77" s="246" t="s">
        <v>171</v>
      </c>
      <c r="C77" s="235"/>
      <c r="D77" s="235"/>
      <c r="E77" s="235"/>
      <c r="F77" s="235"/>
      <c r="G77" s="235"/>
      <c r="H77" s="379"/>
      <c r="I77" s="283"/>
      <c r="J77" s="379"/>
      <c r="K77" s="283"/>
      <c r="L77" s="379"/>
      <c r="M77" s="283"/>
      <c r="N77" s="379"/>
      <c r="O77" s="283"/>
      <c r="P77" s="379"/>
      <c r="Q77" s="283"/>
      <c r="R77" s="379"/>
      <c r="S77" s="283"/>
      <c r="T77" s="379"/>
      <c r="U77" s="283"/>
      <c r="V77" s="379"/>
      <c r="W77" s="283"/>
      <c r="X77" s="379"/>
      <c r="Y77" s="283"/>
      <c r="Z77" s="379"/>
      <c r="AA77" s="259"/>
      <c r="AB77" s="379">
        <f>SUM(Z77,X77,V77,T77,R77,P77,N77,L77,J77,H77)</f>
        <v>0</v>
      </c>
      <c r="AC77" s="260" t="e">
        <f>+SUMPRODUCT(H77:Z77,H130:Z130)/(B22_bei-COUNTIF(H10:Z10,#REF!))</f>
        <v>#N/A</v>
      </c>
      <c r="AD77" s="217"/>
      <c r="AE77" s="218"/>
    </row>
    <row r="78" spans="1:31" ht="4.5" customHeight="1" x14ac:dyDescent="0.2">
      <c r="A78" s="254"/>
      <c r="B78" s="254"/>
      <c r="C78" s="256"/>
      <c r="D78" s="256"/>
      <c r="E78" s="256"/>
      <c r="F78" s="256"/>
      <c r="G78" s="256"/>
      <c r="H78" s="235"/>
      <c r="I78" s="239"/>
      <c r="J78" s="235"/>
      <c r="K78" s="239"/>
      <c r="L78" s="235"/>
      <c r="M78" s="239"/>
      <c r="N78" s="235"/>
      <c r="O78" s="239"/>
      <c r="P78" s="235"/>
      <c r="Q78" s="239"/>
      <c r="R78" s="235"/>
      <c r="S78" s="239"/>
      <c r="T78" s="235"/>
      <c r="U78" s="239"/>
      <c r="V78" s="235"/>
      <c r="W78" s="239"/>
      <c r="X78" s="235"/>
      <c r="Y78" s="239"/>
      <c r="Z78" s="235"/>
      <c r="AA78" s="284"/>
      <c r="AB78" s="285"/>
      <c r="AC78" s="255"/>
      <c r="AD78" s="217"/>
      <c r="AE78" s="218"/>
    </row>
    <row r="79" spans="1:31" ht="15" x14ac:dyDescent="0.25">
      <c r="A79" s="254"/>
      <c r="B79" s="286" t="s">
        <v>172</v>
      </c>
      <c r="C79" s="245"/>
      <c r="D79" s="235"/>
      <c r="E79" s="235"/>
      <c r="F79" s="235"/>
      <c r="G79" s="235"/>
      <c r="H79" s="287">
        <v>0</v>
      </c>
      <c r="I79" s="288"/>
      <c r="J79" s="287">
        <v>0</v>
      </c>
      <c r="K79" s="288"/>
      <c r="L79" s="287">
        <v>0</v>
      </c>
      <c r="M79" s="288"/>
      <c r="N79" s="287">
        <v>0</v>
      </c>
      <c r="O79" s="288"/>
      <c r="P79" s="287">
        <v>0</v>
      </c>
      <c r="Q79" s="288"/>
      <c r="R79" s="287">
        <v>0</v>
      </c>
      <c r="S79" s="288"/>
      <c r="T79" s="287">
        <v>0</v>
      </c>
      <c r="U79" s="288"/>
      <c r="V79" s="287">
        <v>0</v>
      </c>
      <c r="W79" s="288"/>
      <c r="X79" s="287">
        <v>0</v>
      </c>
      <c r="Y79" s="288"/>
      <c r="Z79" s="287">
        <v>0</v>
      </c>
      <c r="AA79" s="288"/>
      <c r="AB79" s="235"/>
      <c r="AC79" s="271"/>
      <c r="AD79" s="217"/>
      <c r="AE79" s="218"/>
    </row>
    <row r="80" spans="1:31" ht="5.0999999999999996" customHeight="1" x14ac:dyDescent="0.2">
      <c r="A80" s="254"/>
      <c r="B80" s="246"/>
      <c r="C80" s="235"/>
      <c r="D80" s="235"/>
      <c r="E80" s="235"/>
      <c r="F80" s="235"/>
      <c r="G80" s="235"/>
      <c r="H80" s="235"/>
      <c r="I80" s="239"/>
      <c r="J80" s="235"/>
      <c r="K80" s="239"/>
      <c r="L80" s="235"/>
      <c r="M80" s="239"/>
      <c r="N80" s="235"/>
      <c r="O80" s="239"/>
      <c r="P80" s="235"/>
      <c r="Q80" s="239"/>
      <c r="R80" s="235"/>
      <c r="S80" s="239"/>
      <c r="T80" s="235"/>
      <c r="U80" s="239"/>
      <c r="V80" s="235"/>
      <c r="W80" s="239"/>
      <c r="X80" s="235"/>
      <c r="Y80" s="239"/>
      <c r="Z80" s="235"/>
      <c r="AA80" s="239"/>
      <c r="AB80" s="235"/>
      <c r="AC80" s="255"/>
      <c r="AD80" s="217"/>
      <c r="AE80" s="218"/>
    </row>
    <row r="81" spans="1:38" ht="15" customHeight="1" x14ac:dyDescent="0.2">
      <c r="A81" s="254" t="s">
        <v>243</v>
      </c>
      <c r="B81" s="246" t="s">
        <v>265</v>
      </c>
      <c r="C81" s="235"/>
      <c r="D81" s="235"/>
      <c r="E81" s="235"/>
      <c r="F81" s="235"/>
      <c r="G81" s="235"/>
      <c r="H81" s="289"/>
      <c r="I81" s="259"/>
      <c r="J81" s="289"/>
      <c r="K81" s="283"/>
      <c r="L81" s="289"/>
      <c r="M81" s="283"/>
      <c r="N81" s="289"/>
      <c r="O81" s="283"/>
      <c r="P81" s="289"/>
      <c r="Q81" s="283"/>
      <c r="R81" s="289"/>
      <c r="S81" s="259"/>
      <c r="T81" s="289"/>
      <c r="U81" s="283"/>
      <c r="V81" s="289"/>
      <c r="W81" s="283"/>
      <c r="X81" s="289"/>
      <c r="Y81" s="283"/>
      <c r="Z81" s="289"/>
      <c r="AA81" s="259"/>
      <c r="AB81" s="379">
        <f>SUM(Z81,X81,V81,T81,R81,P81,N81,L81,J81,H81)</f>
        <v>0</v>
      </c>
      <c r="AC81" s="255"/>
      <c r="AD81" s="217"/>
      <c r="AE81" s="218"/>
      <c r="AF81" s="217"/>
      <c r="AG81" s="217"/>
      <c r="AH81" s="217"/>
      <c r="AI81" s="217"/>
      <c r="AJ81" s="217"/>
      <c r="AK81" s="217"/>
      <c r="AL81" s="217"/>
    </row>
    <row r="82" spans="1:38" ht="4.5" customHeight="1" x14ac:dyDescent="0.2">
      <c r="A82" s="254"/>
      <c r="B82" s="246"/>
      <c r="C82" s="235"/>
      <c r="D82" s="235"/>
      <c r="E82" s="235"/>
      <c r="F82" s="235"/>
      <c r="G82" s="235"/>
      <c r="H82" s="269"/>
      <c r="I82" s="259"/>
      <c r="J82" s="269"/>
      <c r="K82" s="259"/>
      <c r="L82" s="269"/>
      <c r="M82" s="259"/>
      <c r="N82" s="269"/>
      <c r="O82" s="259"/>
      <c r="P82" s="269"/>
      <c r="Q82" s="259"/>
      <c r="R82" s="269"/>
      <c r="S82" s="259"/>
      <c r="T82" s="269"/>
      <c r="U82" s="259"/>
      <c r="V82" s="269"/>
      <c r="W82" s="259"/>
      <c r="X82" s="269"/>
      <c r="Y82" s="259"/>
      <c r="Z82" s="269"/>
      <c r="AA82" s="259"/>
      <c r="AB82" s="269"/>
      <c r="AC82" s="255"/>
      <c r="AD82" s="217"/>
      <c r="AE82" s="218"/>
      <c r="AF82" s="217"/>
      <c r="AG82" s="217"/>
      <c r="AH82" s="217"/>
      <c r="AI82" s="217"/>
      <c r="AJ82" s="217"/>
      <c r="AK82" s="217"/>
      <c r="AL82" s="217"/>
    </row>
    <row r="83" spans="1:38" ht="14.25" x14ac:dyDescent="0.2">
      <c r="A83" s="256" t="s">
        <v>461</v>
      </c>
      <c r="B83" s="519" t="s">
        <v>462</v>
      </c>
      <c r="C83" s="235"/>
      <c r="D83" s="235"/>
      <c r="E83" s="235"/>
      <c r="F83" s="235"/>
      <c r="G83" s="235"/>
      <c r="H83" s="379"/>
      <c r="I83" s="259"/>
      <c r="J83" s="379"/>
      <c r="K83" s="259"/>
      <c r="L83" s="379"/>
      <c r="M83" s="259"/>
      <c r="N83" s="379"/>
      <c r="O83" s="259"/>
      <c r="P83" s="379"/>
      <c r="Q83" s="259"/>
      <c r="R83" s="379"/>
      <c r="S83" s="259"/>
      <c r="T83" s="379"/>
      <c r="U83" s="259"/>
      <c r="V83" s="379"/>
      <c r="W83" s="259"/>
      <c r="X83" s="379"/>
      <c r="Y83" s="259"/>
      <c r="Z83" s="379"/>
      <c r="AA83" s="259"/>
      <c r="AB83" s="379">
        <f>SUM(Z83,X83,V83,T83,R83,P83,N83,L83,J83,H83)</f>
        <v>0</v>
      </c>
      <c r="AC83" s="271"/>
      <c r="AD83" s="217"/>
      <c r="AE83" s="218"/>
      <c r="AF83" s="217"/>
      <c r="AG83" s="217"/>
      <c r="AH83" s="217"/>
      <c r="AI83" s="217"/>
      <c r="AJ83" s="217"/>
      <c r="AK83" s="217"/>
      <c r="AL83" s="217"/>
    </row>
    <row r="84" spans="1:38" ht="5.0999999999999996" customHeight="1" x14ac:dyDescent="0.2">
      <c r="A84" s="254"/>
      <c r="B84" s="519"/>
      <c r="C84" s="235"/>
      <c r="D84" s="235"/>
      <c r="E84" s="235"/>
      <c r="F84" s="235"/>
      <c r="G84" s="235"/>
      <c r="H84" s="269"/>
      <c r="I84" s="259"/>
      <c r="J84" s="269"/>
      <c r="K84" s="259"/>
      <c r="L84" s="269"/>
      <c r="M84" s="259"/>
      <c r="N84" s="269"/>
      <c r="O84" s="259"/>
      <c r="P84" s="269"/>
      <c r="Q84" s="259"/>
      <c r="R84" s="269"/>
      <c r="S84" s="259"/>
      <c r="T84" s="269"/>
      <c r="U84" s="259"/>
      <c r="V84" s="269"/>
      <c r="W84" s="259"/>
      <c r="X84" s="269"/>
      <c r="Y84" s="259"/>
      <c r="Z84" s="269"/>
      <c r="AA84" s="259"/>
      <c r="AB84" s="269"/>
      <c r="AC84" s="255"/>
      <c r="AD84" s="217"/>
      <c r="AE84" s="218"/>
      <c r="AF84" s="217"/>
      <c r="AG84" s="217"/>
      <c r="AH84" s="217"/>
      <c r="AI84" s="217"/>
      <c r="AJ84" s="217"/>
      <c r="AK84" s="217"/>
      <c r="AL84" s="217"/>
    </row>
    <row r="85" spans="1:38" ht="16.5" x14ac:dyDescent="0.2">
      <c r="A85" s="256" t="s">
        <v>249</v>
      </c>
      <c r="B85" s="519" t="s">
        <v>463</v>
      </c>
      <c r="C85" s="235"/>
      <c r="D85" s="235"/>
      <c r="E85" s="235"/>
      <c r="F85" s="235"/>
      <c r="G85" s="235"/>
      <c r="H85" s="379"/>
      <c r="I85" s="259"/>
      <c r="J85" s="379"/>
      <c r="K85" s="259"/>
      <c r="L85" s="379"/>
      <c r="M85" s="259"/>
      <c r="N85" s="379"/>
      <c r="O85" s="259"/>
      <c r="P85" s="379"/>
      <c r="Q85" s="259"/>
      <c r="R85" s="379"/>
      <c r="S85" s="259"/>
      <c r="T85" s="379"/>
      <c r="U85" s="259"/>
      <c r="V85" s="379"/>
      <c r="W85" s="259"/>
      <c r="X85" s="379"/>
      <c r="Y85" s="259"/>
      <c r="Z85" s="379"/>
      <c r="AA85" s="259"/>
      <c r="AB85" s="379">
        <f>SUM(Z85,X85,V85,T85,R85,P85,N85,L85,J85,H85)</f>
        <v>0</v>
      </c>
      <c r="AC85" s="271"/>
      <c r="AD85" s="217"/>
      <c r="AE85" s="218"/>
      <c r="AF85" s="217"/>
      <c r="AG85" s="217"/>
      <c r="AH85" s="217"/>
      <c r="AI85" s="217"/>
      <c r="AJ85" s="217"/>
      <c r="AK85" s="217"/>
      <c r="AL85" s="217"/>
    </row>
    <row r="86" spans="1:38" ht="5.0999999999999996" customHeight="1" x14ac:dyDescent="0.2">
      <c r="A86" s="254"/>
      <c r="B86" s="519"/>
      <c r="C86" s="235"/>
      <c r="D86" s="235"/>
      <c r="E86" s="235"/>
      <c r="F86" s="235"/>
      <c r="G86" s="235"/>
      <c r="H86" s="269"/>
      <c r="I86" s="259"/>
      <c r="J86" s="269"/>
      <c r="K86" s="259"/>
      <c r="L86" s="269"/>
      <c r="M86" s="259"/>
      <c r="N86" s="269"/>
      <c r="O86" s="259"/>
      <c r="P86" s="269"/>
      <c r="Q86" s="259"/>
      <c r="R86" s="269"/>
      <c r="S86" s="259"/>
      <c r="T86" s="269"/>
      <c r="U86" s="259"/>
      <c r="V86" s="269"/>
      <c r="W86" s="259"/>
      <c r="X86" s="269"/>
      <c r="Y86" s="259"/>
      <c r="Z86" s="269"/>
      <c r="AA86" s="259"/>
      <c r="AB86" s="269"/>
      <c r="AC86" s="255"/>
      <c r="AD86" s="217"/>
      <c r="AE86" s="218"/>
      <c r="AF86" s="217"/>
      <c r="AG86" s="217"/>
      <c r="AH86" s="217"/>
      <c r="AI86" s="217"/>
      <c r="AJ86" s="217"/>
      <c r="AK86" s="217"/>
      <c r="AL86" s="217"/>
    </row>
    <row r="87" spans="1:38" ht="16.5" x14ac:dyDescent="0.2">
      <c r="A87" s="256" t="s">
        <v>249</v>
      </c>
      <c r="B87" s="519" t="s">
        <v>464</v>
      </c>
      <c r="C87" s="235"/>
      <c r="D87" s="235"/>
      <c r="E87" s="235"/>
      <c r="F87" s="235"/>
      <c r="G87" s="235"/>
      <c r="H87" s="379"/>
      <c r="I87" s="259"/>
      <c r="J87" s="379"/>
      <c r="K87" s="259"/>
      <c r="L87" s="379"/>
      <c r="M87" s="259"/>
      <c r="N87" s="379"/>
      <c r="O87" s="259"/>
      <c r="P87" s="379"/>
      <c r="Q87" s="259"/>
      <c r="R87" s="379"/>
      <c r="S87" s="259"/>
      <c r="T87" s="379"/>
      <c r="U87" s="259"/>
      <c r="V87" s="379"/>
      <c r="W87" s="259"/>
      <c r="X87" s="379"/>
      <c r="Y87" s="259"/>
      <c r="Z87" s="379"/>
      <c r="AA87" s="259"/>
      <c r="AB87" s="379">
        <f>SUM(Z87,X87,V87,T87,R87,P87,N87,L87,J87,H87)</f>
        <v>0</v>
      </c>
      <c r="AC87" s="271"/>
      <c r="AD87" s="217"/>
      <c r="AE87" s="218"/>
      <c r="AF87" s="217"/>
      <c r="AG87" s="217"/>
      <c r="AH87" s="217"/>
      <c r="AI87" s="217"/>
      <c r="AJ87" s="217"/>
      <c r="AK87" s="217"/>
      <c r="AL87" s="217"/>
    </row>
    <row r="88" spans="1:38" ht="5.0999999999999996" customHeight="1" x14ac:dyDescent="0.2">
      <c r="A88" s="254"/>
      <c r="B88" s="246"/>
      <c r="C88" s="235"/>
      <c r="D88" s="235"/>
      <c r="E88" s="235"/>
      <c r="F88" s="235"/>
      <c r="G88" s="235"/>
      <c r="H88" s="269"/>
      <c r="I88" s="259"/>
      <c r="J88" s="269"/>
      <c r="K88" s="259"/>
      <c r="L88" s="269"/>
      <c r="M88" s="259"/>
      <c r="N88" s="269"/>
      <c r="O88" s="259"/>
      <c r="P88" s="269"/>
      <c r="Q88" s="259"/>
      <c r="R88" s="269"/>
      <c r="S88" s="259"/>
      <c r="T88" s="269"/>
      <c r="U88" s="259"/>
      <c r="V88" s="269"/>
      <c r="W88" s="259"/>
      <c r="X88" s="269"/>
      <c r="Y88" s="259"/>
      <c r="Z88" s="269"/>
      <c r="AA88" s="259"/>
      <c r="AB88" s="269"/>
      <c r="AC88" s="255"/>
      <c r="AD88" s="217"/>
      <c r="AE88" s="218"/>
      <c r="AF88" s="217"/>
      <c r="AG88" s="217"/>
      <c r="AH88" s="217"/>
      <c r="AI88" s="217"/>
      <c r="AJ88" s="217"/>
      <c r="AK88" s="217"/>
      <c r="AL88" s="217"/>
    </row>
    <row r="89" spans="1:38" ht="14.25" x14ac:dyDescent="0.2">
      <c r="A89" s="254" t="s">
        <v>243</v>
      </c>
      <c r="B89" s="1" t="s">
        <v>251</v>
      </c>
      <c r="C89" s="235"/>
      <c r="D89" s="235"/>
      <c r="E89" s="235"/>
      <c r="F89" s="235"/>
      <c r="G89" s="235"/>
      <c r="H89" s="379"/>
      <c r="I89" s="259"/>
      <c r="J89" s="379"/>
      <c r="K89" s="259"/>
      <c r="L89" s="379"/>
      <c r="M89" s="259"/>
      <c r="N89" s="379"/>
      <c r="O89" s="259"/>
      <c r="P89" s="379"/>
      <c r="Q89" s="259"/>
      <c r="R89" s="379"/>
      <c r="S89" s="259"/>
      <c r="T89" s="379"/>
      <c r="U89" s="259"/>
      <c r="V89" s="379"/>
      <c r="W89" s="259"/>
      <c r="X89" s="379"/>
      <c r="Y89" s="259"/>
      <c r="Z89" s="379"/>
      <c r="AA89" s="259"/>
      <c r="AB89" s="379">
        <f>SUM(Z89,X89,V89,T89,R89,P89,N89,L89,J89,H89)</f>
        <v>0</v>
      </c>
      <c r="AC89" s="271"/>
      <c r="AD89" s="217"/>
      <c r="AE89" s="218"/>
      <c r="AF89" s="217"/>
      <c r="AG89" s="217"/>
      <c r="AH89" s="217"/>
      <c r="AI89" s="217"/>
      <c r="AJ89" s="217"/>
      <c r="AK89" s="217"/>
      <c r="AL89" s="217"/>
    </row>
    <row r="90" spans="1:38" ht="5.0999999999999996" customHeight="1" x14ac:dyDescent="0.2">
      <c r="A90" s="254"/>
      <c r="B90" s="246"/>
      <c r="C90" s="235"/>
      <c r="D90" s="235"/>
      <c r="E90" s="235"/>
      <c r="F90" s="236"/>
      <c r="G90" s="235"/>
      <c r="H90" s="269"/>
      <c r="I90" s="259"/>
      <c r="J90" s="269"/>
      <c r="K90" s="259"/>
      <c r="L90" s="269"/>
      <c r="M90" s="259"/>
      <c r="N90" s="289"/>
      <c r="O90" s="259"/>
      <c r="P90" s="269"/>
      <c r="Q90" s="259"/>
      <c r="R90" s="269"/>
      <c r="S90" s="259"/>
      <c r="T90" s="269"/>
      <c r="U90" s="259"/>
      <c r="V90" s="269"/>
      <c r="W90" s="259"/>
      <c r="X90" s="289"/>
      <c r="Y90" s="259"/>
      <c r="Z90" s="269"/>
      <c r="AA90" s="259"/>
      <c r="AB90" s="269"/>
      <c r="AC90" s="255"/>
      <c r="AD90" s="217"/>
      <c r="AE90" s="218"/>
      <c r="AF90" s="217"/>
      <c r="AG90" s="217"/>
      <c r="AH90" s="217"/>
      <c r="AI90" s="217"/>
      <c r="AJ90" s="217"/>
      <c r="AK90" s="217"/>
      <c r="AL90" s="217"/>
    </row>
    <row r="91" spans="1:38" ht="14.25" x14ac:dyDescent="0.2">
      <c r="A91" s="254"/>
      <c r="B91" s="1" t="s">
        <v>189</v>
      </c>
      <c r="C91" s="235"/>
      <c r="D91" s="235"/>
      <c r="E91" s="235"/>
      <c r="F91" s="235"/>
      <c r="G91" s="235"/>
      <c r="H91" s="379"/>
      <c r="I91" s="259"/>
      <c r="J91" s="379"/>
      <c r="K91" s="259"/>
      <c r="L91" s="379"/>
      <c r="M91" s="259"/>
      <c r="N91" s="379"/>
      <c r="O91" s="259"/>
      <c r="P91" s="379"/>
      <c r="Q91" s="259"/>
      <c r="R91" s="379"/>
      <c r="S91" s="259"/>
      <c r="T91" s="379"/>
      <c r="U91" s="259"/>
      <c r="V91" s="379"/>
      <c r="W91" s="259"/>
      <c r="X91" s="379"/>
      <c r="Y91" s="259"/>
      <c r="Z91" s="379"/>
      <c r="AA91" s="259"/>
      <c r="AB91" s="379">
        <f>SUM(Z91,X91,V91,T91,R91,P91,N91,L91,J91,H91)</f>
        <v>0</v>
      </c>
      <c r="AC91" s="271"/>
      <c r="AD91" s="217"/>
      <c r="AE91" s="218"/>
      <c r="AF91" s="217"/>
      <c r="AG91" s="217"/>
      <c r="AH91" s="217"/>
      <c r="AI91" s="217"/>
      <c r="AJ91" s="217"/>
      <c r="AK91" s="217"/>
      <c r="AL91" s="217"/>
    </row>
    <row r="92" spans="1:38" ht="5.0999999999999996" customHeight="1" x14ac:dyDescent="0.2">
      <c r="A92" s="256"/>
      <c r="B92" s="235"/>
      <c r="C92" s="235"/>
      <c r="D92" s="235"/>
      <c r="E92" s="235"/>
      <c r="F92" s="236"/>
      <c r="G92" s="235"/>
      <c r="H92" s="269"/>
      <c r="I92" s="259"/>
      <c r="J92" s="269"/>
      <c r="K92" s="259"/>
      <c r="L92" s="269"/>
      <c r="M92" s="259"/>
      <c r="N92" s="269"/>
      <c r="O92" s="259"/>
      <c r="P92" s="269"/>
      <c r="Q92" s="259"/>
      <c r="R92" s="269"/>
      <c r="S92" s="259"/>
      <c r="T92" s="269"/>
      <c r="U92" s="259"/>
      <c r="V92" s="269"/>
      <c r="W92" s="259"/>
      <c r="X92" s="269"/>
      <c r="Y92" s="259"/>
      <c r="Z92" s="269"/>
      <c r="AA92" s="259"/>
      <c r="AB92" s="269"/>
      <c r="AC92" s="255"/>
      <c r="AD92" s="217"/>
      <c r="AE92" s="218"/>
      <c r="AF92" s="217"/>
      <c r="AG92" s="217"/>
      <c r="AH92" s="217"/>
      <c r="AI92" s="217"/>
      <c r="AJ92" s="217"/>
      <c r="AK92" s="217"/>
      <c r="AL92" s="217"/>
    </row>
    <row r="93" spans="1:38" ht="14.25" x14ac:dyDescent="0.2">
      <c r="A93" s="254" t="s">
        <v>377</v>
      </c>
      <c r="B93" s="1"/>
      <c r="C93" s="235"/>
      <c r="D93" s="235"/>
      <c r="E93" s="235"/>
      <c r="F93" s="235"/>
      <c r="G93" s="235"/>
      <c r="H93" s="379"/>
      <c r="I93" s="259"/>
      <c r="J93" s="379"/>
      <c r="K93" s="259"/>
      <c r="L93" s="379"/>
      <c r="M93" s="259"/>
      <c r="N93" s="379"/>
      <c r="O93" s="259"/>
      <c r="P93" s="379"/>
      <c r="Q93" s="259"/>
      <c r="R93" s="379"/>
      <c r="S93" s="259"/>
      <c r="T93" s="379"/>
      <c r="U93" s="259"/>
      <c r="V93" s="379"/>
      <c r="W93" s="259"/>
      <c r="X93" s="379"/>
      <c r="Y93" s="259"/>
      <c r="Z93" s="379"/>
      <c r="AA93" s="259"/>
      <c r="AB93" s="379">
        <f>SUM(Z93,X93,V93,T93,R93,P93,N93,L93,J93,H93)</f>
        <v>0</v>
      </c>
      <c r="AC93" s="271"/>
      <c r="AD93" s="217"/>
      <c r="AE93" s="218"/>
      <c r="AF93" s="217"/>
      <c r="AG93" s="217"/>
      <c r="AH93" s="217"/>
      <c r="AI93" s="217"/>
      <c r="AJ93" s="217"/>
      <c r="AK93" s="217"/>
      <c r="AL93" s="217"/>
    </row>
    <row r="94" spans="1:38" ht="5.0999999999999996" customHeight="1" x14ac:dyDescent="0.2">
      <c r="A94" s="254"/>
      <c r="B94" s="246"/>
      <c r="C94" s="235"/>
      <c r="D94" s="235"/>
      <c r="E94" s="235"/>
      <c r="F94" s="236"/>
      <c r="G94" s="235"/>
      <c r="H94" s="269"/>
      <c r="I94" s="259"/>
      <c r="J94" s="269"/>
      <c r="K94" s="259"/>
      <c r="L94" s="269"/>
      <c r="M94" s="259"/>
      <c r="N94" s="269"/>
      <c r="O94" s="259"/>
      <c r="P94" s="269"/>
      <c r="Q94" s="259"/>
      <c r="R94" s="269"/>
      <c r="S94" s="259"/>
      <c r="T94" s="269"/>
      <c r="U94" s="259"/>
      <c r="V94" s="269"/>
      <c r="W94" s="259"/>
      <c r="X94" s="269"/>
      <c r="Y94" s="259"/>
      <c r="Z94" s="269"/>
      <c r="AA94" s="259"/>
      <c r="AB94" s="269"/>
      <c r="AC94" s="255"/>
      <c r="AD94" s="217"/>
      <c r="AE94" s="218"/>
      <c r="AF94" s="217"/>
      <c r="AG94" s="217"/>
      <c r="AH94" s="217"/>
      <c r="AI94" s="217"/>
      <c r="AJ94" s="217"/>
      <c r="AK94" s="217"/>
      <c r="AL94" s="217"/>
    </row>
    <row r="95" spans="1:38" ht="14.25" x14ac:dyDescent="0.2">
      <c r="A95" s="254"/>
      <c r="B95" s="246" t="s">
        <v>62</v>
      </c>
      <c r="C95" s="235"/>
      <c r="D95" s="235"/>
      <c r="E95" s="235"/>
      <c r="F95" s="235"/>
      <c r="G95" s="235"/>
      <c r="H95" s="269"/>
      <c r="I95" s="259"/>
      <c r="J95" s="269"/>
      <c r="K95" s="259"/>
      <c r="L95" s="269"/>
      <c r="M95" s="259"/>
      <c r="N95" s="269"/>
      <c r="O95" s="259"/>
      <c r="P95" s="269"/>
      <c r="Q95" s="259"/>
      <c r="R95" s="269"/>
      <c r="S95" s="259"/>
      <c r="T95" s="269"/>
      <c r="U95" s="259"/>
      <c r="V95" s="269"/>
      <c r="W95" s="259"/>
      <c r="X95" s="269"/>
      <c r="Y95" s="259"/>
      <c r="Z95" s="269"/>
      <c r="AA95" s="259"/>
      <c r="AB95" s="269"/>
      <c r="AC95" s="255"/>
      <c r="AD95" s="217"/>
      <c r="AE95" s="218"/>
      <c r="AF95" s="217"/>
      <c r="AG95" s="217"/>
      <c r="AH95" s="217"/>
      <c r="AI95" s="217"/>
      <c r="AJ95" s="217"/>
      <c r="AK95" s="217"/>
      <c r="AL95" s="217" t="s">
        <v>9</v>
      </c>
    </row>
    <row r="96" spans="1:38" ht="14.25" x14ac:dyDescent="0.2">
      <c r="A96" s="256"/>
      <c r="B96" s="583"/>
      <c r="C96" s="583"/>
      <c r="D96" s="583"/>
      <c r="E96" s="583"/>
      <c r="F96" s="235"/>
      <c r="G96" s="235"/>
      <c r="H96" s="379"/>
      <c r="I96" s="259"/>
      <c r="J96" s="379"/>
      <c r="K96" s="259"/>
      <c r="L96" s="379"/>
      <c r="M96" s="259"/>
      <c r="N96" s="379"/>
      <c r="O96" s="259"/>
      <c r="P96" s="379"/>
      <c r="Q96" s="259"/>
      <c r="R96" s="379"/>
      <c r="S96" s="259"/>
      <c r="T96" s="379"/>
      <c r="U96" s="259"/>
      <c r="V96" s="379"/>
      <c r="W96" s="259"/>
      <c r="X96" s="379"/>
      <c r="Y96" s="259"/>
      <c r="Z96" s="379"/>
      <c r="AA96" s="259"/>
      <c r="AB96" s="379">
        <f t="shared" ref="AB96:AB97" si="5">SUM(Z96,X96,V96,T96,R96,P96,N96,L96,J96,H96)</f>
        <v>0</v>
      </c>
      <c r="AC96" s="271"/>
      <c r="AD96" s="217"/>
      <c r="AE96" s="218"/>
      <c r="AF96" s="217"/>
      <c r="AG96" s="217"/>
      <c r="AH96" s="217"/>
      <c r="AI96" s="217"/>
      <c r="AJ96" s="217"/>
      <c r="AK96" s="217"/>
      <c r="AL96" s="217"/>
    </row>
    <row r="97" spans="1:43" ht="14.25" x14ac:dyDescent="0.2">
      <c r="A97" s="256"/>
      <c r="B97" s="599"/>
      <c r="C97" s="599"/>
      <c r="D97" s="599"/>
      <c r="E97" s="599"/>
      <c r="F97" s="235"/>
      <c r="G97" s="235"/>
      <c r="H97" s="379"/>
      <c r="I97" s="259"/>
      <c r="J97" s="379"/>
      <c r="K97" s="259"/>
      <c r="L97" s="379"/>
      <c r="M97" s="259"/>
      <c r="N97" s="379"/>
      <c r="O97" s="259"/>
      <c r="P97" s="379"/>
      <c r="Q97" s="259"/>
      <c r="R97" s="379"/>
      <c r="S97" s="259"/>
      <c r="T97" s="379"/>
      <c r="U97" s="259"/>
      <c r="V97" s="379"/>
      <c r="W97" s="259"/>
      <c r="X97" s="379"/>
      <c r="Y97" s="259"/>
      <c r="Z97" s="379"/>
      <c r="AA97" s="259"/>
      <c r="AB97" s="379">
        <f t="shared" si="5"/>
        <v>0</v>
      </c>
      <c r="AC97" s="271"/>
      <c r="AD97" s="217"/>
      <c r="AE97" s="218"/>
      <c r="AF97" s="217"/>
      <c r="AG97" s="217"/>
      <c r="AH97" s="217"/>
      <c r="AI97" s="217"/>
      <c r="AJ97" s="217"/>
      <c r="AK97" s="217"/>
      <c r="AL97" s="217"/>
    </row>
    <row r="98" spans="1:43" ht="9.75" customHeight="1" x14ac:dyDescent="0.2">
      <c r="A98" s="256"/>
      <c r="B98" s="235"/>
      <c r="C98" s="235"/>
      <c r="D98" s="235"/>
      <c r="E98" s="235"/>
      <c r="F98" s="235"/>
      <c r="G98" s="235"/>
      <c r="H98" s="269"/>
      <c r="I98" s="259"/>
      <c r="J98" s="269"/>
      <c r="K98" s="259"/>
      <c r="L98" s="269"/>
      <c r="M98" s="259"/>
      <c r="N98" s="269"/>
      <c r="O98" s="259"/>
      <c r="P98" s="269"/>
      <c r="Q98" s="259"/>
      <c r="R98" s="269"/>
      <c r="S98" s="259"/>
      <c r="T98" s="269"/>
      <c r="U98" s="259"/>
      <c r="V98" s="269"/>
      <c r="W98" s="259"/>
      <c r="X98" s="269"/>
      <c r="Y98" s="259"/>
      <c r="Z98" s="269"/>
      <c r="AA98" s="259"/>
      <c r="AB98" s="269"/>
      <c r="AC98" s="255"/>
      <c r="AD98" s="217"/>
      <c r="AE98" s="218"/>
      <c r="AF98" s="217"/>
      <c r="AG98" s="217"/>
      <c r="AH98" s="217"/>
      <c r="AI98" s="217"/>
      <c r="AJ98" s="217"/>
      <c r="AK98" s="217"/>
      <c r="AL98" s="217"/>
    </row>
    <row r="99" spans="1:43" ht="15" x14ac:dyDescent="0.25">
      <c r="A99" s="5" t="s">
        <v>63</v>
      </c>
      <c r="B99" s="235"/>
      <c r="C99" s="235"/>
      <c r="D99" s="235"/>
      <c r="E99" s="235"/>
      <c r="F99" s="235"/>
      <c r="G99" s="235"/>
      <c r="H99" s="425">
        <f>SUM(H81,H83,H89,H91,H93,H96,H97,H77,H85,H87)</f>
        <v>0</v>
      </c>
      <c r="I99" s="449"/>
      <c r="J99" s="425">
        <f t="shared" ref="J99:Z99" si="6">SUM(J81,J83,J89,J91,J93,J96,J97,J77,J85,J87)</f>
        <v>0</v>
      </c>
      <c r="K99" s="449"/>
      <c r="L99" s="425">
        <f t="shared" si="6"/>
        <v>0</v>
      </c>
      <c r="M99" s="449"/>
      <c r="N99" s="425">
        <f t="shared" si="6"/>
        <v>0</v>
      </c>
      <c r="O99" s="449"/>
      <c r="P99" s="425">
        <f t="shared" si="6"/>
        <v>0</v>
      </c>
      <c r="Q99" s="449"/>
      <c r="R99" s="425">
        <f t="shared" si="6"/>
        <v>0</v>
      </c>
      <c r="S99" s="449"/>
      <c r="T99" s="425">
        <f t="shared" si="6"/>
        <v>0</v>
      </c>
      <c r="U99" s="449"/>
      <c r="V99" s="425">
        <f t="shared" si="6"/>
        <v>0</v>
      </c>
      <c r="W99" s="449"/>
      <c r="X99" s="425">
        <f t="shared" si="6"/>
        <v>0</v>
      </c>
      <c r="Y99" s="449"/>
      <c r="Z99" s="425">
        <f t="shared" si="6"/>
        <v>0</v>
      </c>
      <c r="AA99" s="259"/>
      <c r="AB99" s="425">
        <f>SUM(AB81,AB83,AB89,AB91,AB93,AB96,AB97,AB77)</f>
        <v>0</v>
      </c>
      <c r="AC99" s="255"/>
      <c r="AD99" s="217"/>
      <c r="AE99" s="218"/>
      <c r="AF99" s="217"/>
      <c r="AG99" s="217"/>
      <c r="AH99" s="217"/>
      <c r="AI99" s="217"/>
      <c r="AJ99" s="217"/>
      <c r="AK99" s="217"/>
      <c r="AL99" s="217"/>
    </row>
    <row r="100" spans="1:43" ht="9.75" customHeight="1" x14ac:dyDescent="0.2">
      <c r="A100" s="254"/>
      <c r="B100" s="235"/>
      <c r="C100" s="235"/>
      <c r="D100" s="235"/>
      <c r="E100" s="235"/>
      <c r="F100" s="235"/>
      <c r="G100" s="235"/>
      <c r="H100" s="269"/>
      <c r="I100" s="259"/>
      <c r="J100" s="269"/>
      <c r="K100" s="259"/>
      <c r="L100" s="269"/>
      <c r="M100" s="259"/>
      <c r="N100" s="269"/>
      <c r="O100" s="259"/>
      <c r="P100" s="269"/>
      <c r="Q100" s="259"/>
      <c r="R100" s="269"/>
      <c r="S100" s="259"/>
      <c r="T100" s="269"/>
      <c r="U100" s="259"/>
      <c r="V100" s="269"/>
      <c r="W100" s="259"/>
      <c r="X100" s="269"/>
      <c r="Y100" s="259"/>
      <c r="Z100" s="269"/>
      <c r="AA100" s="259"/>
      <c r="AB100" s="269"/>
      <c r="AC100" s="255"/>
      <c r="AD100" s="217"/>
      <c r="AE100" s="218"/>
      <c r="AF100" s="217"/>
      <c r="AG100" s="217"/>
      <c r="AH100" s="217"/>
      <c r="AI100" s="217"/>
      <c r="AJ100" s="217"/>
      <c r="AK100" s="217"/>
      <c r="AL100" s="217"/>
    </row>
    <row r="101" spans="1:43" ht="15" x14ac:dyDescent="0.25">
      <c r="A101" s="290" t="s">
        <v>465</v>
      </c>
      <c r="B101" s="291"/>
      <c r="C101" s="291"/>
      <c r="D101" s="291"/>
      <c r="E101" s="291"/>
      <c r="F101" s="291"/>
      <c r="G101" s="291"/>
      <c r="H101" s="424" t="e">
        <f>SUM(H99-H73)</f>
        <v>#N/A</v>
      </c>
      <c r="I101" s="292"/>
      <c r="J101" s="424" t="e">
        <f>SUM(J99-J73)</f>
        <v>#N/A</v>
      </c>
      <c r="K101" s="292"/>
      <c r="L101" s="424" t="e">
        <f>SUM(L99-L73)</f>
        <v>#N/A</v>
      </c>
      <c r="M101" s="292"/>
      <c r="N101" s="424" t="e">
        <f>SUM(N99-N73)</f>
        <v>#N/A</v>
      </c>
      <c r="O101" s="292"/>
      <c r="P101" s="424" t="e">
        <f>SUM(P99-P73)</f>
        <v>#N/A</v>
      </c>
      <c r="Q101" s="292"/>
      <c r="R101" s="424" t="e">
        <f>SUM(R99-R73)</f>
        <v>#N/A</v>
      </c>
      <c r="S101" s="292"/>
      <c r="T101" s="424" t="e">
        <f>SUM(T99-T73)</f>
        <v>#N/A</v>
      </c>
      <c r="U101" s="292"/>
      <c r="V101" s="424" t="e">
        <f>SUM(V99-V73)</f>
        <v>#N/A</v>
      </c>
      <c r="W101" s="292"/>
      <c r="X101" s="424" t="e">
        <f>SUM(X99-X73)</f>
        <v>#N/A</v>
      </c>
      <c r="Y101" s="292"/>
      <c r="Z101" s="424" t="e">
        <f>SUM(Z99-Z73)</f>
        <v>#N/A</v>
      </c>
      <c r="AA101" s="259"/>
      <c r="AB101" s="424" t="e">
        <f>SUM(AB99-AB73)</f>
        <v>#N/A</v>
      </c>
      <c r="AC101" s="255"/>
      <c r="AD101" s="217"/>
      <c r="AE101" s="218"/>
      <c r="AF101" s="217"/>
    </row>
    <row r="102" spans="1:43" ht="12.75" customHeight="1" x14ac:dyDescent="0.2">
      <c r="A102" s="256"/>
      <c r="B102" s="235"/>
      <c r="C102" s="235"/>
      <c r="D102" s="235"/>
      <c r="E102" s="235"/>
      <c r="F102" s="235"/>
      <c r="G102" s="235"/>
      <c r="H102" s="269"/>
      <c r="I102" s="259"/>
      <c r="J102" s="269"/>
      <c r="K102" s="259"/>
      <c r="L102" s="269"/>
      <c r="M102" s="259"/>
      <c r="N102" s="269"/>
      <c r="O102" s="259"/>
      <c r="P102" s="269"/>
      <c r="Q102" s="259"/>
      <c r="R102" s="269"/>
      <c r="S102" s="259"/>
      <c r="T102" s="269"/>
      <c r="U102" s="259"/>
      <c r="V102" s="269"/>
      <c r="W102" s="259"/>
      <c r="X102" s="269"/>
      <c r="Y102" s="259"/>
      <c r="Z102" s="269"/>
      <c r="AA102" s="259"/>
      <c r="AB102" s="269"/>
      <c r="AC102" s="255"/>
      <c r="AD102" s="296"/>
      <c r="AE102" s="293"/>
      <c r="AF102" s="255"/>
    </row>
    <row r="103" spans="1:43" ht="14.25" customHeight="1" x14ac:dyDescent="0.25">
      <c r="A103" s="245" t="s">
        <v>425</v>
      </c>
      <c r="B103" s="294"/>
      <c r="C103" s="294"/>
      <c r="D103" s="235"/>
      <c r="E103" s="235"/>
      <c r="F103" s="235"/>
      <c r="G103" s="235"/>
      <c r="H103" s="450"/>
      <c r="I103" s="450"/>
      <c r="J103" s="450"/>
      <c r="K103" s="450"/>
      <c r="L103" s="450"/>
      <c r="M103" s="450"/>
      <c r="N103" s="450"/>
      <c r="O103" s="450"/>
      <c r="P103" s="450"/>
      <c r="Q103" s="450"/>
      <c r="R103" s="450"/>
      <c r="S103" s="450"/>
      <c r="T103" s="450"/>
      <c r="U103" s="450"/>
      <c r="V103" s="450"/>
      <c r="W103" s="450"/>
      <c r="X103" s="450"/>
      <c r="Y103" s="450"/>
      <c r="Z103" s="450"/>
      <c r="AA103" s="259"/>
      <c r="AB103" s="451"/>
      <c r="AC103" s="255"/>
      <c r="AD103" s="296"/>
      <c r="AE103" s="293"/>
      <c r="AF103" s="255"/>
    </row>
    <row r="104" spans="1:43" ht="12.75" customHeight="1" x14ac:dyDescent="0.2">
      <c r="A104" s="256"/>
      <c r="B104" s="235"/>
      <c r="C104" s="235"/>
      <c r="D104" s="235"/>
      <c r="E104" s="235"/>
      <c r="F104" s="236"/>
      <c r="G104" s="235"/>
      <c r="H104" s="452"/>
      <c r="I104" s="453"/>
      <c r="J104" s="452"/>
      <c r="K104" s="453"/>
      <c r="L104" s="452"/>
      <c r="M104" s="453"/>
      <c r="N104" s="452"/>
      <c r="O104" s="453"/>
      <c r="P104" s="452"/>
      <c r="Q104" s="453"/>
      <c r="R104" s="452"/>
      <c r="S104" s="453"/>
      <c r="T104" s="452"/>
      <c r="U104" s="453"/>
      <c r="V104" s="452"/>
      <c r="W104" s="453"/>
      <c r="X104" s="452"/>
      <c r="Y104" s="453"/>
      <c r="Z104" s="452"/>
      <c r="AA104" s="259"/>
      <c r="AB104" s="259"/>
      <c r="AC104" s="255"/>
      <c r="AD104" s="296"/>
      <c r="AE104" s="293"/>
      <c r="AF104" s="255"/>
    </row>
    <row r="105" spans="1:43" ht="12.75" customHeight="1" x14ac:dyDescent="0.2">
      <c r="A105" s="256"/>
      <c r="B105" s="297"/>
      <c r="C105" s="297"/>
      <c r="D105" s="297"/>
      <c r="E105" s="297"/>
      <c r="F105" s="298"/>
      <c r="G105" s="235"/>
      <c r="H105" s="379"/>
      <c r="I105" s="259"/>
      <c r="J105" s="379"/>
      <c r="K105" s="259"/>
      <c r="L105" s="379"/>
      <c r="M105" s="259"/>
      <c r="N105" s="379"/>
      <c r="O105" s="259"/>
      <c r="P105" s="379"/>
      <c r="Q105" s="259"/>
      <c r="R105" s="379"/>
      <c r="S105" s="259"/>
      <c r="T105" s="379"/>
      <c r="U105" s="259"/>
      <c r="V105" s="379"/>
      <c r="W105" s="259"/>
      <c r="X105" s="379"/>
      <c r="Y105" s="259"/>
      <c r="Z105" s="379"/>
      <c r="AA105" s="259"/>
      <c r="AB105" s="379" t="e">
        <f>SUMPRODUCT($H$132:$Z$132,H105:Z105)</f>
        <v>#N/A</v>
      </c>
      <c r="AC105" s="255"/>
      <c r="AD105" s="296"/>
      <c r="AE105" s="293"/>
      <c r="AF105" s="255"/>
    </row>
    <row r="106" spans="1:43" ht="12.75" customHeight="1" x14ac:dyDescent="0.2">
      <c r="A106" s="256"/>
      <c r="B106" s="297"/>
      <c r="C106" s="297"/>
      <c r="D106" s="297"/>
      <c r="E106" s="297"/>
      <c r="F106" s="298"/>
      <c r="G106" s="235"/>
      <c r="H106" s="379"/>
      <c r="I106" s="259"/>
      <c r="J106" s="379"/>
      <c r="K106" s="259"/>
      <c r="L106" s="379"/>
      <c r="M106" s="259"/>
      <c r="N106" s="379"/>
      <c r="O106" s="259"/>
      <c r="P106" s="379"/>
      <c r="Q106" s="259"/>
      <c r="R106" s="379"/>
      <c r="S106" s="259"/>
      <c r="T106" s="379"/>
      <c r="U106" s="259"/>
      <c r="V106" s="379"/>
      <c r="W106" s="259"/>
      <c r="X106" s="379"/>
      <c r="Y106" s="259"/>
      <c r="Z106" s="379"/>
      <c r="AA106" s="259"/>
      <c r="AB106" s="379" t="e">
        <f>SUMPRODUCT($H$132:$Z$132,H106:Z106)</f>
        <v>#N/A</v>
      </c>
      <c r="AC106" s="255"/>
      <c r="AD106" s="296"/>
      <c r="AE106" s="293"/>
      <c r="AF106" s="255"/>
    </row>
    <row r="107" spans="1:43" ht="12.75" customHeight="1" x14ac:dyDescent="0.2">
      <c r="A107" s="256"/>
      <c r="B107" s="297"/>
      <c r="C107" s="297"/>
      <c r="D107" s="297"/>
      <c r="E107" s="297"/>
      <c r="F107" s="298"/>
      <c r="G107" s="235"/>
      <c r="H107" s="379"/>
      <c r="I107" s="259"/>
      <c r="J107" s="379"/>
      <c r="K107" s="259"/>
      <c r="L107" s="379"/>
      <c r="M107" s="259"/>
      <c r="N107" s="379"/>
      <c r="O107" s="259"/>
      <c r="P107" s="379"/>
      <c r="Q107" s="259"/>
      <c r="R107" s="379"/>
      <c r="S107" s="259"/>
      <c r="T107" s="379"/>
      <c r="U107" s="259"/>
      <c r="V107" s="379"/>
      <c r="W107" s="259"/>
      <c r="X107" s="379"/>
      <c r="Y107" s="259"/>
      <c r="Z107" s="379"/>
      <c r="AA107" s="259"/>
      <c r="AB107" s="379" t="e">
        <f>SUMPRODUCT($H$132:$Z$132,H107:Z107)</f>
        <v>#N/A</v>
      </c>
      <c r="AC107" s="255"/>
      <c r="AD107" s="296"/>
      <c r="AE107" s="293"/>
      <c r="AF107" s="255"/>
    </row>
    <row r="108" spans="1:43" ht="12.75" customHeight="1" x14ac:dyDescent="0.2">
      <c r="A108" s="299"/>
      <c r="B108" s="239"/>
      <c r="C108" s="239"/>
      <c r="D108" s="239"/>
      <c r="E108" s="239"/>
      <c r="F108" s="300"/>
      <c r="G108" s="301"/>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5"/>
      <c r="AD108" s="296"/>
      <c r="AE108" s="293"/>
      <c r="AF108" s="255"/>
    </row>
    <row r="109" spans="1:43" ht="12.75" customHeight="1" x14ac:dyDescent="0.25">
      <c r="A109" s="278" t="s">
        <v>286</v>
      </c>
      <c r="B109" s="294"/>
      <c r="C109" s="294"/>
      <c r="D109" s="235"/>
      <c r="E109" s="235"/>
      <c r="F109" s="294"/>
      <c r="G109" s="295" t="str">
        <f>IF(SUM(H109:P109)&gt;650,"Zuviel EFB/IZU !","")</f>
        <v/>
      </c>
      <c r="H109" s="425">
        <f>IF(H105+H106+H107&gt;650,650,H105+H106+H107)</f>
        <v>0</v>
      </c>
      <c r="I109" s="259"/>
      <c r="J109" s="425">
        <f>IF(J105+J106+J107&gt;650,650,J105+J106+J107)</f>
        <v>0</v>
      </c>
      <c r="K109" s="259"/>
      <c r="L109" s="425">
        <f>IF(L105+L106+L107&gt;650,650,L105+L106+L107)</f>
        <v>0</v>
      </c>
      <c r="M109" s="259"/>
      <c r="N109" s="425">
        <f>IF(N105+N106+N107&gt;650,650,N105+N106+N107)</f>
        <v>0</v>
      </c>
      <c r="O109" s="259"/>
      <c r="P109" s="425">
        <f>IF(P105+P106+P107&gt;650,650,P105+P106+P107)</f>
        <v>0</v>
      </c>
      <c r="Q109" s="259"/>
      <c r="R109" s="425">
        <f>IF(R105+R106+R107&gt;650,650,R105+R106+R107)</f>
        <v>0</v>
      </c>
      <c r="S109" s="259"/>
      <c r="T109" s="425">
        <f>IF(T105+T106+T107&gt;650,650,T105+T106+T107)</f>
        <v>0</v>
      </c>
      <c r="U109" s="259"/>
      <c r="V109" s="425">
        <f>IF(V105+V106+V107&gt;650,650,V105+V106+V107)</f>
        <v>0</v>
      </c>
      <c r="W109" s="259"/>
      <c r="X109" s="425">
        <f>IF(X105+X106+X107&gt;650,650,X105+X106+X107)</f>
        <v>0</v>
      </c>
      <c r="Y109" s="259"/>
      <c r="Z109" s="425">
        <f>IF(Z105+Z106+Z107&gt;650,650,Z105+Z106+Z107)</f>
        <v>0</v>
      </c>
      <c r="AA109" s="259"/>
      <c r="AB109" s="425" t="e">
        <f>SUMPRODUCT($H$132:$Z$132,H109:Z109)</f>
        <v>#N/A</v>
      </c>
      <c r="AC109" s="255"/>
      <c r="AD109" s="296"/>
      <c r="AE109" s="293"/>
      <c r="AF109" s="255"/>
    </row>
    <row r="110" spans="1:43" ht="12.75" customHeight="1" x14ac:dyDescent="0.25">
      <c r="A110" s="278"/>
      <c r="B110" s="247"/>
      <c r="C110" s="247"/>
      <c r="D110" s="247"/>
      <c r="E110" s="247"/>
      <c r="F110" s="247"/>
      <c r="G110" s="247"/>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252"/>
      <c r="AD110" s="296"/>
      <c r="AE110" s="293"/>
      <c r="AF110" s="255"/>
    </row>
    <row r="111" spans="1:43" ht="15.75" customHeight="1" thickBot="1" x14ac:dyDescent="0.3">
      <c r="A111" s="302" t="s">
        <v>173</v>
      </c>
      <c r="B111" s="303"/>
      <c r="C111" s="303"/>
      <c r="D111" s="303"/>
      <c r="E111" s="303"/>
      <c r="F111" s="303"/>
      <c r="G111" s="303"/>
      <c r="H111" s="455" t="e">
        <f>+H101-H109</f>
        <v>#N/A</v>
      </c>
      <c r="I111" s="520"/>
      <c r="J111" s="455" t="e">
        <f t="shared" ref="J111:Z111" si="7">+J101-J109</f>
        <v>#N/A</v>
      </c>
      <c r="K111" s="520"/>
      <c r="L111" s="455" t="e">
        <f t="shared" si="7"/>
        <v>#N/A</v>
      </c>
      <c r="M111" s="520"/>
      <c r="N111" s="455" t="e">
        <f t="shared" si="7"/>
        <v>#N/A</v>
      </c>
      <c r="O111" s="520"/>
      <c r="P111" s="455" t="e">
        <f t="shared" si="7"/>
        <v>#N/A</v>
      </c>
      <c r="Q111" s="520"/>
      <c r="R111" s="455" t="e">
        <f t="shared" si="7"/>
        <v>#N/A</v>
      </c>
      <c r="S111" s="520"/>
      <c r="T111" s="455" t="e">
        <f t="shared" si="7"/>
        <v>#N/A</v>
      </c>
      <c r="U111" s="520"/>
      <c r="V111" s="455" t="e">
        <f t="shared" si="7"/>
        <v>#N/A</v>
      </c>
      <c r="W111" s="520"/>
      <c r="X111" s="455" t="e">
        <f t="shared" si="7"/>
        <v>#N/A</v>
      </c>
      <c r="Y111" s="520"/>
      <c r="Z111" s="455" t="e">
        <f t="shared" si="7"/>
        <v>#N/A</v>
      </c>
      <c r="AA111" s="456"/>
      <c r="AB111" s="455" t="e">
        <f>SUMPRODUCT($H$132:$Z$132,H111:Z111)</f>
        <v>#N/A</v>
      </c>
      <c r="AC111" s="255"/>
      <c r="AD111" s="280"/>
      <c r="AE111" s="293"/>
      <c r="AF111" s="255"/>
    </row>
    <row r="112" spans="1:43" ht="12.75" customHeight="1" x14ac:dyDescent="0.2">
      <c r="A112" s="304"/>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55"/>
      <c r="AD112" s="280"/>
      <c r="AE112" s="293"/>
      <c r="AF112" s="255"/>
      <c r="AG112" s="217"/>
      <c r="AH112" s="217"/>
      <c r="AI112" s="217"/>
      <c r="AJ112" s="217"/>
      <c r="AK112" s="217"/>
      <c r="AL112" s="217"/>
      <c r="AM112" s="217"/>
      <c r="AN112" s="217"/>
      <c r="AO112" s="217"/>
      <c r="AP112" s="217"/>
      <c r="AQ112" s="217"/>
    </row>
    <row r="113" spans="1:43" ht="14.45" customHeight="1" x14ac:dyDescent="0.2">
      <c r="A113" s="457" t="s">
        <v>174</v>
      </c>
      <c r="B113" s="600" t="s">
        <v>427</v>
      </c>
      <c r="C113" s="600"/>
      <c r="D113" s="600"/>
      <c r="E113" s="600"/>
      <c r="F113" s="600"/>
      <c r="G113" s="600"/>
      <c r="H113" s="600"/>
      <c r="I113" s="600"/>
      <c r="J113" s="600"/>
      <c r="K113" s="600"/>
      <c r="L113" s="600"/>
      <c r="M113" s="600"/>
      <c r="N113" s="600"/>
      <c r="O113" s="600"/>
      <c r="P113" s="600"/>
      <c r="Q113" s="600"/>
      <c r="R113" s="600"/>
      <c r="S113" s="600"/>
      <c r="T113" s="600"/>
      <c r="U113" s="600"/>
      <c r="V113" s="600"/>
      <c r="W113" s="600"/>
      <c r="X113" s="600"/>
      <c r="Y113" s="600"/>
      <c r="Z113" s="600"/>
      <c r="AA113" s="600"/>
      <c r="AB113" s="600"/>
      <c r="AC113" s="255"/>
      <c r="AD113" s="280"/>
      <c r="AE113" s="293"/>
      <c r="AF113" s="255"/>
      <c r="AG113" s="217"/>
      <c r="AH113" s="217"/>
      <c r="AI113" s="217"/>
      <c r="AJ113" s="217"/>
      <c r="AK113" s="217"/>
      <c r="AL113" s="217"/>
      <c r="AM113" s="217"/>
      <c r="AN113" s="217"/>
      <c r="AO113" s="217"/>
      <c r="AP113" s="217"/>
      <c r="AQ113" s="217"/>
    </row>
    <row r="114" spans="1:43" ht="27.75" customHeight="1" x14ac:dyDescent="0.2">
      <c r="A114" s="437"/>
      <c r="B114" s="595" t="s">
        <v>469</v>
      </c>
      <c r="C114" s="595"/>
      <c r="D114" s="595"/>
      <c r="E114" s="595"/>
      <c r="F114" s="595"/>
      <c r="G114" s="595"/>
      <c r="H114" s="595"/>
      <c r="I114" s="595"/>
      <c r="J114" s="595"/>
      <c r="K114" s="595"/>
      <c r="L114" s="595"/>
      <c r="M114" s="595"/>
      <c r="N114" s="595"/>
      <c r="O114" s="595"/>
      <c r="P114" s="595"/>
      <c r="Q114" s="595"/>
      <c r="R114" s="595"/>
      <c r="S114" s="595"/>
      <c r="T114" s="595"/>
      <c r="U114" s="595"/>
      <c r="V114" s="595"/>
      <c r="W114" s="595"/>
      <c r="X114" s="595"/>
      <c r="Y114" s="595"/>
      <c r="Z114" s="595"/>
      <c r="AA114" s="595"/>
      <c r="AB114" s="595"/>
      <c r="AC114" s="255"/>
      <c r="AD114" s="280"/>
      <c r="AE114" s="293"/>
      <c r="AF114" s="255"/>
      <c r="AG114" s="217"/>
      <c r="AH114" s="217"/>
      <c r="AI114" s="217"/>
      <c r="AJ114" s="217"/>
      <c r="AK114" s="217"/>
      <c r="AL114" s="217"/>
      <c r="AM114" s="217"/>
      <c r="AN114" s="217"/>
      <c r="AO114" s="217"/>
      <c r="AP114" s="217"/>
      <c r="AQ114" s="217"/>
    </row>
    <row r="115" spans="1:43" ht="14.45" customHeight="1" x14ac:dyDescent="0.2">
      <c r="A115" s="437"/>
      <c r="B115" s="528" t="s">
        <v>428</v>
      </c>
      <c r="C115" s="438"/>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255"/>
      <c r="AD115" s="280"/>
      <c r="AE115" s="293"/>
      <c r="AF115" s="255"/>
      <c r="AG115" s="217"/>
      <c r="AH115" s="217"/>
      <c r="AI115" s="217"/>
      <c r="AJ115" s="217"/>
      <c r="AK115" s="217"/>
      <c r="AL115" s="217"/>
      <c r="AM115" s="217"/>
      <c r="AN115" s="217"/>
      <c r="AO115" s="217"/>
      <c r="AP115" s="217"/>
      <c r="AQ115" s="217"/>
    </row>
    <row r="116" spans="1:43" ht="14.45" customHeight="1" x14ac:dyDescent="0.2">
      <c r="A116" s="439"/>
      <c r="B116" s="528" t="s">
        <v>429</v>
      </c>
      <c r="C116" s="438"/>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217"/>
      <c r="AD116" s="305"/>
      <c r="AE116" s="306"/>
      <c r="AF116" s="217"/>
      <c r="AG116" s="217"/>
      <c r="AH116" s="217"/>
      <c r="AI116" s="217"/>
      <c r="AJ116" s="217"/>
      <c r="AK116" s="217"/>
      <c r="AL116" s="305"/>
      <c r="AM116" s="305"/>
      <c r="AN116" s="305"/>
      <c r="AO116" s="305"/>
      <c r="AP116" s="305"/>
      <c r="AQ116" s="305"/>
    </row>
    <row r="117" spans="1:43" ht="14.45" customHeight="1" x14ac:dyDescent="0.2">
      <c r="A117" s="440"/>
      <c r="B117" s="528" t="s">
        <v>430</v>
      </c>
      <c r="C117" s="438"/>
      <c r="D117" s="438"/>
      <c r="E117" s="438"/>
      <c r="F117" s="438"/>
      <c r="G117" s="438"/>
      <c r="H117" s="438"/>
      <c r="I117" s="584" t="s">
        <v>426</v>
      </c>
      <c r="J117" s="585"/>
      <c r="K117" s="585"/>
      <c r="L117" s="585"/>
      <c r="M117" s="585"/>
      <c r="N117" s="585"/>
      <c r="O117" s="585"/>
      <c r="P117" s="585"/>
      <c r="Q117" s="585"/>
      <c r="R117" s="585"/>
      <c r="S117" s="585"/>
      <c r="T117" s="585"/>
      <c r="U117" s="585"/>
      <c r="V117" s="585"/>
      <c r="W117" s="585"/>
      <c r="X117" s="585"/>
      <c r="Y117" s="585"/>
      <c r="Z117" s="585"/>
      <c r="AA117" s="585"/>
      <c r="AB117" s="585"/>
      <c r="AC117" s="217"/>
      <c r="AD117" s="305"/>
      <c r="AE117" s="306"/>
      <c r="AF117" s="217"/>
      <c r="AG117" s="217"/>
      <c r="AH117" s="217"/>
      <c r="AI117" s="217"/>
      <c r="AJ117" s="217"/>
      <c r="AK117" s="217"/>
      <c r="AL117" s="305"/>
      <c r="AM117" s="305"/>
      <c r="AN117" s="305"/>
      <c r="AO117" s="305"/>
      <c r="AP117" s="305"/>
      <c r="AQ117" s="305"/>
    </row>
    <row r="118" spans="1:43" ht="5.25" customHeight="1" x14ac:dyDescent="0.2">
      <c r="A118" s="441"/>
      <c r="B118" s="598"/>
      <c r="C118" s="598"/>
      <c r="D118" s="598"/>
      <c r="E118" s="598"/>
      <c r="F118" s="598"/>
      <c r="G118" s="598"/>
      <c r="H118" s="598"/>
      <c r="I118" s="598"/>
      <c r="J118" s="598"/>
      <c r="K118" s="598"/>
      <c r="L118" s="598"/>
      <c r="M118" s="598"/>
      <c r="N118" s="598"/>
      <c r="O118" s="598"/>
      <c r="P118" s="598"/>
      <c r="Q118" s="1"/>
      <c r="R118" s="1"/>
      <c r="S118" s="1"/>
      <c r="T118" s="1"/>
      <c r="U118" s="1"/>
      <c r="V118" s="1"/>
      <c r="W118" s="1"/>
      <c r="X118" s="1"/>
      <c r="Y118" s="1"/>
      <c r="Z118" s="1"/>
      <c r="AA118" s="1"/>
      <c r="AB118" s="1"/>
      <c r="AC118" s="217"/>
      <c r="AD118" s="305"/>
      <c r="AE118" s="306"/>
      <c r="AF118" s="217"/>
      <c r="AG118" s="217"/>
      <c r="AH118" s="217"/>
      <c r="AI118" s="217"/>
      <c r="AJ118" s="217"/>
      <c r="AK118" s="217"/>
      <c r="AL118" s="305"/>
      <c r="AM118" s="305"/>
      <c r="AN118" s="305"/>
      <c r="AO118" s="305"/>
      <c r="AP118" s="305"/>
      <c r="AQ118" s="305"/>
    </row>
    <row r="119" spans="1:43" ht="14.45" customHeight="1" x14ac:dyDescent="0.2">
      <c r="A119" s="458" t="s">
        <v>175</v>
      </c>
      <c r="B119" s="529" t="s">
        <v>470</v>
      </c>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217"/>
      <c r="AD119" s="305"/>
      <c r="AE119" s="306"/>
      <c r="AF119" s="217"/>
      <c r="AG119" s="217"/>
      <c r="AH119" s="217"/>
      <c r="AI119" s="217"/>
      <c r="AJ119" s="217"/>
      <c r="AK119" s="217"/>
      <c r="AL119" s="305"/>
      <c r="AM119" s="305"/>
      <c r="AN119" s="305"/>
      <c r="AO119" s="305"/>
      <c r="AP119" s="305"/>
      <c r="AQ119" s="305"/>
    </row>
    <row r="120" spans="1:43" ht="14.45" customHeight="1" x14ac:dyDescent="0.2">
      <c r="A120" s="443"/>
      <c r="B120" s="528" t="s">
        <v>431</v>
      </c>
      <c r="C120" s="459"/>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217"/>
      <c r="AD120" s="305"/>
      <c r="AE120" s="306"/>
      <c r="AF120" s="217"/>
      <c r="AG120" s="217"/>
      <c r="AH120" s="217"/>
      <c r="AI120" s="217"/>
      <c r="AJ120" s="217"/>
      <c r="AK120" s="217"/>
      <c r="AL120" s="305"/>
      <c r="AM120" s="305"/>
      <c r="AN120" s="305"/>
      <c r="AO120" s="305"/>
      <c r="AP120" s="305"/>
      <c r="AQ120" s="305"/>
    </row>
    <row r="121" spans="1:43" ht="14.45" customHeight="1" x14ac:dyDescent="0.2">
      <c r="A121" s="444"/>
      <c r="B121" s="596" t="s">
        <v>432</v>
      </c>
      <c r="C121" s="596"/>
      <c r="D121" s="596"/>
      <c r="E121" s="596"/>
      <c r="F121" s="596"/>
      <c r="G121" s="596"/>
      <c r="H121" s="596"/>
      <c r="I121" s="596"/>
      <c r="J121" s="596"/>
      <c r="K121" s="596"/>
      <c r="L121" s="596"/>
      <c r="M121" s="596"/>
      <c r="N121" s="596"/>
      <c r="O121" s="596"/>
      <c r="P121" s="596"/>
      <c r="Q121" s="596"/>
      <c r="R121" s="596"/>
      <c r="S121" s="596"/>
      <c r="T121" s="596"/>
      <c r="U121" s="596"/>
      <c r="V121" s="596"/>
      <c r="W121" s="596"/>
      <c r="X121" s="596"/>
      <c r="Y121" s="596"/>
      <c r="Z121" s="596"/>
      <c r="AA121" s="596"/>
      <c r="AB121" s="596"/>
      <c r="AC121" s="217"/>
      <c r="AD121" s="305"/>
      <c r="AE121" s="306"/>
      <c r="AF121" s="217"/>
      <c r="AG121" s="217"/>
      <c r="AH121" s="217"/>
      <c r="AI121" s="217"/>
      <c r="AJ121" s="217"/>
      <c r="AK121" s="217"/>
      <c r="AL121" s="305"/>
      <c r="AM121" s="305"/>
      <c r="AN121" s="305"/>
      <c r="AO121" s="305"/>
      <c r="AP121" s="305"/>
      <c r="AQ121" s="305"/>
    </row>
    <row r="122" spans="1:43" ht="27.75" customHeight="1" x14ac:dyDescent="0.2">
      <c r="A122" s="444"/>
      <c r="B122" s="597" t="s">
        <v>471</v>
      </c>
      <c r="C122" s="597"/>
      <c r="D122" s="597"/>
      <c r="E122" s="597"/>
      <c r="F122" s="597"/>
      <c r="G122" s="597"/>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217"/>
      <c r="AD122" s="305"/>
      <c r="AE122" s="306"/>
      <c r="AF122" s="217"/>
      <c r="AG122" s="217"/>
      <c r="AH122" s="217"/>
      <c r="AI122" s="217"/>
      <c r="AJ122" s="217"/>
      <c r="AK122" s="217"/>
      <c r="AL122" s="305"/>
      <c r="AM122" s="305"/>
      <c r="AN122" s="305"/>
      <c r="AO122" s="305"/>
      <c r="AP122" s="305"/>
      <c r="AQ122" s="305"/>
    </row>
    <row r="123" spans="1:43" s="433" customFormat="1" ht="14.45" customHeight="1" x14ac:dyDescent="0.2">
      <c r="A123" s="521"/>
      <c r="B123" s="522" t="s">
        <v>466</v>
      </c>
      <c r="C123" s="523"/>
      <c r="D123" s="523"/>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4"/>
      <c r="AD123" s="525"/>
      <c r="AE123" s="526"/>
      <c r="AF123" s="524"/>
      <c r="AG123" s="524"/>
      <c r="AH123" s="524"/>
      <c r="AI123" s="524"/>
      <c r="AJ123" s="524"/>
      <c r="AK123" s="524"/>
      <c r="AL123" s="525"/>
      <c r="AM123" s="525"/>
      <c r="AN123" s="525"/>
      <c r="AO123" s="525"/>
      <c r="AP123" s="525"/>
      <c r="AQ123" s="525"/>
    </row>
    <row r="124" spans="1:43" s="433" customFormat="1" ht="14.45" customHeight="1" x14ac:dyDescent="0.2">
      <c r="A124" s="521"/>
      <c r="B124" s="527" t="s">
        <v>467</v>
      </c>
      <c r="C124" s="523"/>
      <c r="D124" s="523"/>
      <c r="E124" s="523"/>
      <c r="F124" s="523"/>
      <c r="G124" s="523"/>
      <c r="H124" s="523"/>
      <c r="I124" s="523"/>
      <c r="J124" s="523"/>
      <c r="K124" s="523"/>
      <c r="L124" s="523"/>
      <c r="M124" s="523"/>
      <c r="N124" s="523"/>
      <c r="O124" s="523"/>
      <c r="P124" s="523"/>
      <c r="Q124" s="523"/>
      <c r="R124" s="523"/>
      <c r="S124" s="523"/>
      <c r="T124" s="523"/>
      <c r="U124" s="523"/>
      <c r="V124" s="523"/>
      <c r="W124" s="523"/>
      <c r="X124" s="523"/>
      <c r="Y124" s="523"/>
      <c r="Z124" s="523"/>
      <c r="AA124" s="523"/>
      <c r="AB124" s="523"/>
      <c r="AC124" s="524"/>
      <c r="AD124" s="525"/>
      <c r="AE124" s="526"/>
      <c r="AF124" s="524"/>
      <c r="AG124" s="524"/>
      <c r="AH124" s="524"/>
      <c r="AI124" s="524"/>
      <c r="AJ124" s="524"/>
      <c r="AK124" s="524"/>
      <c r="AL124" s="525"/>
      <c r="AM124" s="525"/>
      <c r="AN124" s="525"/>
      <c r="AO124" s="525"/>
      <c r="AP124" s="525"/>
      <c r="AQ124" s="525"/>
    </row>
    <row r="125" spans="1:43" s="433" customFormat="1" ht="14.45" customHeight="1" x14ac:dyDescent="0.2">
      <c r="A125" s="521"/>
      <c r="B125" s="527" t="s">
        <v>468</v>
      </c>
      <c r="C125" s="523"/>
      <c r="D125" s="523"/>
      <c r="E125" s="523"/>
      <c r="F125" s="523"/>
      <c r="G125" s="523"/>
      <c r="H125" s="523"/>
      <c r="I125" s="523"/>
      <c r="J125" s="523"/>
      <c r="K125" s="523"/>
      <c r="L125" s="523"/>
      <c r="M125" s="523"/>
      <c r="N125" s="523"/>
      <c r="O125" s="523"/>
      <c r="P125" s="523"/>
      <c r="Q125" s="523"/>
      <c r="R125" s="523"/>
      <c r="S125" s="523"/>
      <c r="T125" s="523"/>
      <c r="U125" s="523"/>
      <c r="V125" s="523"/>
      <c r="W125" s="523"/>
      <c r="X125" s="523"/>
      <c r="Y125" s="523"/>
      <c r="Z125" s="523"/>
      <c r="AA125" s="523"/>
      <c r="AB125" s="523"/>
      <c r="AC125" s="524"/>
      <c r="AD125" s="525"/>
      <c r="AE125" s="526"/>
      <c r="AF125" s="524"/>
      <c r="AG125" s="524"/>
      <c r="AH125" s="524"/>
      <c r="AI125" s="524"/>
      <c r="AJ125" s="524"/>
      <c r="AK125" s="524"/>
      <c r="AL125" s="525"/>
      <c r="AM125" s="525"/>
      <c r="AN125" s="525"/>
      <c r="AO125" s="525"/>
      <c r="AP125" s="525"/>
      <c r="AQ125" s="525"/>
    </row>
    <row r="126" spans="1:43" ht="14.25" hidden="1" customHeight="1" x14ac:dyDescent="0.2">
      <c r="A126" s="233"/>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305"/>
      <c r="AE126" s="306"/>
      <c r="AF126" s="217"/>
      <c r="AG126" s="217"/>
      <c r="AH126" s="217"/>
      <c r="AI126" s="217"/>
      <c r="AJ126" s="217"/>
      <c r="AK126" s="217"/>
      <c r="AL126" s="305"/>
      <c r="AM126" s="305"/>
      <c r="AN126" s="305"/>
      <c r="AO126" s="305"/>
      <c r="AP126" s="305"/>
      <c r="AQ126" s="305"/>
    </row>
    <row r="127" spans="1:43" ht="14.25" hidden="1" customHeight="1" x14ac:dyDescent="0.2">
      <c r="A127" s="233"/>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305"/>
      <c r="AE127" s="306"/>
      <c r="AF127" s="217"/>
      <c r="AG127" s="217"/>
      <c r="AH127" s="217"/>
      <c r="AI127" s="217"/>
      <c r="AJ127" s="217"/>
      <c r="AK127" s="217"/>
      <c r="AL127" s="305"/>
      <c r="AM127" s="305"/>
      <c r="AN127" s="305"/>
      <c r="AO127" s="305"/>
      <c r="AP127" s="305"/>
      <c r="AQ127" s="305"/>
    </row>
    <row r="128" spans="1:43" ht="14.25" hidden="1" x14ac:dyDescent="0.2">
      <c r="A128" s="233"/>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305"/>
      <c r="AE128" s="218"/>
      <c r="AF128" s="217"/>
      <c r="AG128" s="217"/>
      <c r="AH128" s="217"/>
      <c r="AI128" s="217"/>
      <c r="AJ128" s="217"/>
      <c r="AK128" s="217"/>
      <c r="AL128" s="217"/>
      <c r="AM128" s="217"/>
      <c r="AN128" s="217"/>
      <c r="AO128" s="217"/>
      <c r="AP128" s="217"/>
      <c r="AQ128" s="217"/>
    </row>
    <row r="129" spans="1:43" ht="14.25" hidden="1" x14ac:dyDescent="0.2">
      <c r="A129" s="233"/>
      <c r="B129" s="217" t="s">
        <v>176</v>
      </c>
      <c r="C129" s="217"/>
      <c r="D129" s="217"/>
      <c r="E129" s="217"/>
      <c r="F129" s="217"/>
      <c r="G129" s="217"/>
      <c r="H129" s="309">
        <f>IF(H10&lt;&gt;0,1,0)</f>
        <v>1</v>
      </c>
      <c r="I129" s="309"/>
      <c r="J129" s="309">
        <f>IF(J10&lt;&gt;0,1,0)</f>
        <v>0</v>
      </c>
      <c r="K129" s="309"/>
      <c r="L129" s="309">
        <f>IF(L10&lt;&gt;0,1,0)</f>
        <v>0</v>
      </c>
      <c r="M129" s="309"/>
      <c r="N129" s="309">
        <f>IF(N10&lt;&gt;0,1,0)</f>
        <v>0</v>
      </c>
      <c r="O129" s="309"/>
      <c r="P129" s="309">
        <f>IF(P10&lt;&gt;0,1,0)</f>
        <v>0</v>
      </c>
      <c r="Q129" s="309"/>
      <c r="R129" s="309">
        <f>IF(R10&lt;&gt;0,1,0)</f>
        <v>0</v>
      </c>
      <c r="S129" s="309"/>
      <c r="T129" s="309">
        <f>IF(T10&lt;&gt;0,1,0)</f>
        <v>0</v>
      </c>
      <c r="U129" s="309"/>
      <c r="V129" s="309">
        <f>IF(V10&lt;&gt;0,1,0)</f>
        <v>0</v>
      </c>
      <c r="W129" s="309"/>
      <c r="X129" s="309">
        <f>IF(X10&lt;&gt;0,1,0)</f>
        <v>0</v>
      </c>
      <c r="Y129" s="309"/>
      <c r="Z129" s="309">
        <f>IF(Z10&lt;&gt;0,1,0)</f>
        <v>0</v>
      </c>
      <c r="AA129" s="1"/>
      <c r="AB129" s="1"/>
      <c r="AC129" s="217"/>
      <c r="AD129" s="305"/>
      <c r="AE129" s="218"/>
      <c r="AF129" s="217"/>
      <c r="AG129" s="217"/>
      <c r="AH129" s="217"/>
      <c r="AI129" s="217"/>
      <c r="AJ129" s="217"/>
      <c r="AK129" s="217"/>
      <c r="AL129" s="217"/>
      <c r="AM129" s="217"/>
      <c r="AN129" s="217"/>
      <c r="AO129" s="217"/>
      <c r="AP129" s="217"/>
      <c r="AQ129" s="217"/>
    </row>
    <row r="130" spans="1:43" ht="14.25" hidden="1" x14ac:dyDescent="0.2">
      <c r="B130" s="217" t="s">
        <v>177</v>
      </c>
      <c r="C130" s="217"/>
      <c r="D130" s="217"/>
      <c r="E130" s="217"/>
      <c r="F130" s="217"/>
      <c r="G130" s="217"/>
      <c r="H130" s="310" t="e">
        <f>IF(AND(H10=$AG$189,H101&gt;0),1,0)</f>
        <v>#N/A</v>
      </c>
      <c r="I130" s="310"/>
      <c r="J130" s="310" t="e">
        <f>IF(AND(J10=$AG$189,J101&gt;0),1,0)</f>
        <v>#N/A</v>
      </c>
      <c r="K130" s="310"/>
      <c r="L130" s="310" t="e">
        <f>IF(AND(L10=$AG$189,L101&gt;0),1,0)</f>
        <v>#N/A</v>
      </c>
      <c r="M130" s="310"/>
      <c r="N130" s="310" t="e">
        <f>IF(AND(N10=$AG$189,N101&gt;0),1,0)</f>
        <v>#N/A</v>
      </c>
      <c r="O130" s="310"/>
      <c r="P130" s="310" t="e">
        <f>IF(AND(P10=$AG$189,P101&gt;0),1,0)</f>
        <v>#N/A</v>
      </c>
      <c r="Q130" s="310"/>
      <c r="R130" s="310" t="e">
        <f>IF(AND(R10=$AG$189,R101&gt;0),1,0)</f>
        <v>#N/A</v>
      </c>
      <c r="S130" s="310"/>
      <c r="T130" s="310" t="e">
        <f>IF(AND(T10=$AG$189,T101&gt;0),1,0)</f>
        <v>#N/A</v>
      </c>
      <c r="U130" s="310"/>
      <c r="V130" s="310" t="e">
        <f>IF(AND(V10=$AG$189,V101&gt;0),1,0)</f>
        <v>#N/A</v>
      </c>
      <c r="W130" s="310"/>
      <c r="X130" s="310" t="e">
        <f>IF(AND(X10=$AG$189,X101&gt;0),1,0)</f>
        <v>#N/A</v>
      </c>
      <c r="Y130" s="310"/>
      <c r="Z130" s="310" t="e">
        <f>IF(AND(Z10=$AG$189,Z101&gt;0),1,0)</f>
        <v>#N/A</v>
      </c>
      <c r="AA130" s="1"/>
      <c r="AB130" s="1"/>
    </row>
    <row r="131" spans="1:43" ht="14.25" hidden="1" x14ac:dyDescent="0.2">
      <c r="B131" s="217"/>
      <c r="C131" s="217" t="s">
        <v>178</v>
      </c>
      <c r="D131" s="217"/>
      <c r="E131" s="217"/>
      <c r="F131" s="217"/>
      <c r="G131" s="217"/>
      <c r="H131" s="311">
        <f>IF(H10=$AG$189,0,H101)</f>
        <v>0</v>
      </c>
      <c r="I131" s="312"/>
      <c r="J131" s="311" t="e">
        <f>IF(J10=$AG$189,0,J101)</f>
        <v>#N/A</v>
      </c>
      <c r="K131" s="312"/>
      <c r="L131" s="311" t="e">
        <f>IF(L10=$AG$189,0,L101)</f>
        <v>#N/A</v>
      </c>
      <c r="M131" s="312"/>
      <c r="N131" s="311" t="e">
        <f>IF(N10=$AG$189,0,N101)</f>
        <v>#N/A</v>
      </c>
      <c r="O131" s="312"/>
      <c r="P131" s="311" t="e">
        <f>IF(P10=$AG$189,0,P101)</f>
        <v>#N/A</v>
      </c>
      <c r="Q131" s="312"/>
      <c r="R131" s="311" t="e">
        <f>IF(R10=$AG$189,0,R101)</f>
        <v>#N/A</v>
      </c>
      <c r="S131" s="312"/>
      <c r="T131" s="311" t="e">
        <f>IF(T10=$AG$189,0,T101)</f>
        <v>#N/A</v>
      </c>
      <c r="U131" s="312"/>
      <c r="V131" s="311" t="e">
        <f>IF(V10=$AG$189,0,V101)</f>
        <v>#N/A</v>
      </c>
      <c r="W131" s="312"/>
      <c r="X131" s="311" t="e">
        <f>IF(X10=$AG$189,0,X101)</f>
        <v>#N/A</v>
      </c>
      <c r="Y131" s="312"/>
      <c r="Z131" s="311" t="e">
        <f>IF(Z10=$AG$189,0,Z101)</f>
        <v>#N/A</v>
      </c>
      <c r="AA131" s="1"/>
      <c r="AB131" s="1"/>
    </row>
    <row r="132" spans="1:43" ht="14.25" hidden="1" x14ac:dyDescent="0.2">
      <c r="B132" s="217"/>
      <c r="C132" s="217" t="s">
        <v>179</v>
      </c>
      <c r="D132" s="217"/>
      <c r="E132" s="217"/>
      <c r="F132" s="217"/>
      <c r="G132" s="217"/>
      <c r="H132" s="313">
        <f>IF(H131&gt;0,0,1)</f>
        <v>1</v>
      </c>
      <c r="I132" s="314"/>
      <c r="J132" s="313" t="e">
        <f>IF(J131&gt;0,0,1)</f>
        <v>#N/A</v>
      </c>
      <c r="K132" s="314"/>
      <c r="L132" s="313" t="e">
        <f>IF(L131&gt;0,0,1)</f>
        <v>#N/A</v>
      </c>
      <c r="M132" s="314"/>
      <c r="N132" s="313" t="e">
        <f>IF(N131&gt;0,0,1)</f>
        <v>#N/A</v>
      </c>
      <c r="O132" s="314"/>
      <c r="P132" s="313" t="e">
        <f>IF(P131&gt;0,0,1)</f>
        <v>#N/A</v>
      </c>
      <c r="Q132" s="314"/>
      <c r="R132" s="313" t="e">
        <f>IF(R131&gt;0,0,1)</f>
        <v>#N/A</v>
      </c>
      <c r="S132" s="314"/>
      <c r="T132" s="313" t="e">
        <f>IF(T131&gt;0,0,1)</f>
        <v>#N/A</v>
      </c>
      <c r="U132" s="314"/>
      <c r="V132" s="313" t="e">
        <f>IF(V131&gt;0,0,1)</f>
        <v>#N/A</v>
      </c>
      <c r="W132" s="314"/>
      <c r="X132" s="313" t="e">
        <f>IF(X131&gt;0,0,1)</f>
        <v>#N/A</v>
      </c>
      <c r="Y132" s="314"/>
      <c r="Z132" s="313" t="e">
        <f>IF(Z131&gt;0,0,1)</f>
        <v>#N/A</v>
      </c>
      <c r="AA132" s="1"/>
      <c r="AB132" s="1"/>
    </row>
    <row r="133" spans="1:43" ht="14.25" hidden="1" x14ac:dyDescent="0.2">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row>
    <row r="134" spans="1:43" ht="14.25" hidden="1" x14ac:dyDescent="0.2">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row>
    <row r="135" spans="1:43" hidden="1" x14ac:dyDescent="0.2"/>
    <row r="136" spans="1:43" hidden="1" x14ac:dyDescent="0.2"/>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t="14.25" hidden="1" x14ac:dyDescent="0.2">
      <c r="AE157" s="218"/>
      <c r="AF157" s="217"/>
      <c r="AG157" s="217"/>
      <c r="AH157" s="307"/>
      <c r="AI157" s="307"/>
      <c r="AJ157" s="307"/>
      <c r="AK157" s="307"/>
      <c r="AL157" s="307"/>
      <c r="AM157" s="217"/>
      <c r="AN157" s="217"/>
      <c r="AO157" s="217"/>
      <c r="AP157" s="217"/>
      <c r="AQ157" s="217"/>
      <c r="AR157" s="217"/>
      <c r="AS157" s="217"/>
      <c r="AT157" s="217"/>
    </row>
    <row r="158" spans="31:46" hidden="1" x14ac:dyDescent="0.2"/>
    <row r="159" spans="31:46" hidden="1" x14ac:dyDescent="0.2"/>
    <row r="160" spans="31:46" hidden="1" x14ac:dyDescent="0.2"/>
    <row r="161" spans="31:46" ht="14.25" hidden="1" x14ac:dyDescent="0.2">
      <c r="AE161" s="308"/>
      <c r="AF161" s="308"/>
      <c r="AG161" s="308"/>
      <c r="AH161" s="308"/>
      <c r="AI161" s="308"/>
      <c r="AJ161" s="308"/>
      <c r="AK161" s="308"/>
      <c r="AL161" s="308"/>
      <c r="AM161" s="308"/>
      <c r="AN161" s="308"/>
      <c r="AO161" s="308"/>
      <c r="AP161" s="308"/>
      <c r="AQ161" s="308"/>
      <c r="AR161" s="308"/>
      <c r="AS161" s="308"/>
      <c r="AT161" s="308"/>
    </row>
    <row r="162" spans="31:46" ht="14.25" hidden="1" x14ac:dyDescent="0.2">
      <c r="AE162" s="308"/>
      <c r="AF162" s="308"/>
      <c r="AG162" s="308"/>
      <c r="AH162" s="308"/>
      <c r="AI162" s="308"/>
      <c r="AJ162" s="308"/>
      <c r="AK162" s="308"/>
      <c r="AL162" s="308"/>
      <c r="AM162" s="308"/>
      <c r="AN162" s="308"/>
      <c r="AO162" s="308"/>
      <c r="AP162" s="308"/>
      <c r="AQ162" s="308"/>
      <c r="AR162" s="308"/>
      <c r="AS162" s="308"/>
      <c r="AT162" s="308"/>
    </row>
    <row r="163" spans="31:46" ht="14.25" hidden="1" x14ac:dyDescent="0.2">
      <c r="AE163" s="308"/>
      <c r="AF163" s="330"/>
      <c r="AG163" s="330">
        <v>1</v>
      </c>
      <c r="AH163" s="330">
        <v>2</v>
      </c>
      <c r="AI163" s="330">
        <v>3</v>
      </c>
      <c r="AJ163" s="330">
        <v>4</v>
      </c>
      <c r="AK163" s="330">
        <v>5</v>
      </c>
      <c r="AL163" s="330">
        <v>6</v>
      </c>
      <c r="AM163" s="330">
        <v>7</v>
      </c>
      <c r="AN163" s="331">
        <v>8</v>
      </c>
      <c r="AO163" s="331">
        <v>9</v>
      </c>
      <c r="AP163" s="331">
        <v>10</v>
      </c>
      <c r="AQ163" s="331">
        <v>11</v>
      </c>
      <c r="AR163" s="331">
        <v>12</v>
      </c>
      <c r="AS163" s="331">
        <v>13</v>
      </c>
      <c r="AT163" s="308"/>
    </row>
    <row r="164" spans="31:46" ht="14.25" hidden="1" x14ac:dyDescent="0.2">
      <c r="AE164" s="308"/>
      <c r="AF164" s="330">
        <v>1</v>
      </c>
      <c r="AG164" s="332">
        <f>ROUND('Budget Unterstützungseinheit'!O155,0)</f>
        <v>1061</v>
      </c>
      <c r="AH164" s="332"/>
      <c r="AI164" s="332"/>
      <c r="AJ164" s="332"/>
      <c r="AK164" s="332"/>
      <c r="AL164" s="332"/>
      <c r="AM164" s="332"/>
      <c r="AN164" s="332"/>
      <c r="AO164" s="332"/>
      <c r="AP164" s="332"/>
      <c r="AQ164" s="332"/>
      <c r="AR164" s="332"/>
      <c r="AS164" s="332"/>
      <c r="AT164" s="308"/>
    </row>
    <row r="165" spans="31:46" ht="14.25" hidden="1" x14ac:dyDescent="0.2">
      <c r="AE165" s="308"/>
      <c r="AF165" s="330">
        <v>2</v>
      </c>
      <c r="AG165" s="332">
        <f>ROUND('Budget Unterstützungseinheit'!O156,0)</f>
        <v>812</v>
      </c>
      <c r="AH165" s="332">
        <f>ROUND('Budget Unterstützungseinheit'!P156,0)</f>
        <v>1624</v>
      </c>
      <c r="AI165" s="332"/>
      <c r="AJ165" s="332"/>
      <c r="AK165" s="332"/>
      <c r="AL165" s="332"/>
      <c r="AM165" s="332"/>
      <c r="AN165" s="332"/>
      <c r="AO165" s="332"/>
      <c r="AP165" s="332"/>
      <c r="AQ165" s="332"/>
      <c r="AR165" s="332"/>
      <c r="AS165" s="332"/>
      <c r="AT165" s="308"/>
    </row>
    <row r="166" spans="31:46" ht="14.25" hidden="1" x14ac:dyDescent="0.2">
      <c r="AE166" s="308"/>
      <c r="AF166" s="330">
        <v>3</v>
      </c>
      <c r="AG166" s="332">
        <f>ROUND('Budget Unterstützungseinheit'!O157,0)</f>
        <v>658</v>
      </c>
      <c r="AH166" s="332">
        <f>ROUND('Budget Unterstützungseinheit'!P157,0)</f>
        <v>1316</v>
      </c>
      <c r="AI166" s="332">
        <f>ROUND('Budget Unterstützungseinheit'!Q157,0)</f>
        <v>1974</v>
      </c>
      <c r="AJ166" s="332"/>
      <c r="AK166" s="332"/>
      <c r="AL166" s="332"/>
      <c r="AM166" s="332"/>
      <c r="AN166" s="332"/>
      <c r="AO166" s="332"/>
      <c r="AP166" s="332"/>
      <c r="AQ166" s="332"/>
      <c r="AR166" s="332"/>
      <c r="AS166" s="332"/>
      <c r="AT166" s="308"/>
    </row>
    <row r="167" spans="31:46" ht="14.25" hidden="1" x14ac:dyDescent="0.2">
      <c r="AE167" s="308"/>
      <c r="AF167" s="330">
        <v>4</v>
      </c>
      <c r="AG167" s="332">
        <f>ROUND('Budget Unterstützungseinheit'!O158,0)</f>
        <v>568</v>
      </c>
      <c r="AH167" s="332">
        <f>ROUND('Budget Unterstützungseinheit'!P158,0)</f>
        <v>1135</v>
      </c>
      <c r="AI167" s="332">
        <f>ROUND('Budget Unterstützungseinheit'!Q158,0)</f>
        <v>1703</v>
      </c>
      <c r="AJ167" s="332">
        <f>ROUND('Budget Unterstützungseinheit'!R158,0)</f>
        <v>2271</v>
      </c>
      <c r="AK167" s="332"/>
      <c r="AL167" s="332"/>
      <c r="AM167" s="332"/>
      <c r="AN167" s="332"/>
      <c r="AO167" s="332"/>
      <c r="AP167" s="332"/>
      <c r="AQ167" s="332"/>
      <c r="AR167" s="332"/>
      <c r="AS167" s="332"/>
      <c r="AT167" s="308"/>
    </row>
    <row r="168" spans="31:46" ht="14.25" hidden="1" x14ac:dyDescent="0.2">
      <c r="AE168" s="308"/>
      <c r="AF168" s="330">
        <v>5</v>
      </c>
      <c r="AG168" s="332">
        <f>ROUND('Budget Unterstützungseinheit'!O159,0)</f>
        <v>514</v>
      </c>
      <c r="AH168" s="332">
        <f>ROUND('Budget Unterstützungseinheit'!P159,0)</f>
        <v>1027</v>
      </c>
      <c r="AI168" s="332">
        <f>ROUND('Budget Unterstützungseinheit'!Q159,0)</f>
        <v>1541</v>
      </c>
      <c r="AJ168" s="332">
        <f>ROUND('Budget Unterstützungseinheit'!R159,0)</f>
        <v>2054</v>
      </c>
      <c r="AK168" s="332">
        <f>ROUND('Budget Unterstützungseinheit'!S159,0)</f>
        <v>2568</v>
      </c>
      <c r="AL168" s="332"/>
      <c r="AM168" s="332"/>
      <c r="AN168" s="332"/>
      <c r="AO168" s="332"/>
      <c r="AP168" s="332"/>
      <c r="AQ168" s="332"/>
      <c r="AR168" s="332"/>
      <c r="AS168" s="332"/>
      <c r="AT168" s="308"/>
    </row>
    <row r="169" spans="31:46" ht="14.25" hidden="1" x14ac:dyDescent="0.2">
      <c r="AE169" s="308"/>
      <c r="AF169" s="330">
        <v>6</v>
      </c>
      <c r="AG169" s="332">
        <f>ROUND('Budget Unterstützungseinheit'!O160,0)</f>
        <v>464</v>
      </c>
      <c r="AH169" s="332">
        <f>ROUND('Budget Unterstützungseinheit'!P160,0)</f>
        <v>928</v>
      </c>
      <c r="AI169" s="332">
        <f>ROUND('Budget Unterstützungseinheit'!Q160,0)</f>
        <v>1392</v>
      </c>
      <c r="AJ169" s="332">
        <f>ROUND('Budget Unterstützungseinheit'!R160,0)</f>
        <v>1856</v>
      </c>
      <c r="AK169" s="332">
        <f>ROUND('Budget Unterstützungseinheit'!S160,0)</f>
        <v>2320</v>
      </c>
      <c r="AL169" s="332">
        <f>ROUND('Budget Unterstützungseinheit'!T160,0)</f>
        <v>2784</v>
      </c>
      <c r="AM169" s="332"/>
      <c r="AN169" s="332"/>
      <c r="AO169" s="332"/>
      <c r="AP169" s="332"/>
      <c r="AQ169" s="332"/>
      <c r="AR169" s="332"/>
      <c r="AS169" s="332"/>
      <c r="AT169" s="308"/>
    </row>
    <row r="170" spans="31:46" ht="14.25" hidden="1" x14ac:dyDescent="0.2">
      <c r="AE170" s="308"/>
      <c r="AF170" s="330">
        <v>7</v>
      </c>
      <c r="AG170" s="332">
        <f>ROUND('Budget Unterstützungseinheit'!O161,0)</f>
        <v>429</v>
      </c>
      <c r="AH170" s="332">
        <f>ROUND('Budget Unterstützungseinheit'!P161,0)</f>
        <v>857</v>
      </c>
      <c r="AI170" s="332">
        <f>ROUND('Budget Unterstützungseinheit'!Q161,0)</f>
        <v>1286</v>
      </c>
      <c r="AJ170" s="332">
        <f>ROUND('Budget Unterstützungseinheit'!R161,0)</f>
        <v>1714</v>
      </c>
      <c r="AK170" s="332">
        <f>ROUND('Budget Unterstützungseinheit'!S161,0)</f>
        <v>2143</v>
      </c>
      <c r="AL170" s="332">
        <f>ROUND('Budget Unterstützungseinheit'!T161,0)</f>
        <v>2571</v>
      </c>
      <c r="AM170" s="332">
        <f>ROUND('Budget Unterstützungseinheit'!U161,0)</f>
        <v>3000</v>
      </c>
      <c r="AN170" s="332"/>
      <c r="AO170" s="332"/>
      <c r="AP170" s="332"/>
      <c r="AQ170" s="332"/>
      <c r="AR170" s="332"/>
      <c r="AS170" s="332"/>
      <c r="AT170" s="308"/>
    </row>
    <row r="171" spans="31:46" ht="14.25" hidden="1" x14ac:dyDescent="0.2">
      <c r="AE171" s="308"/>
      <c r="AF171" s="331">
        <v>8</v>
      </c>
      <c r="AG171" s="332">
        <f>ROUND('Budget Unterstützungseinheit'!O162,0)</f>
        <v>402</v>
      </c>
      <c r="AH171" s="332">
        <f>ROUND('Budget Unterstützungseinheit'!P162,0)</f>
        <v>804</v>
      </c>
      <c r="AI171" s="332">
        <f>ROUND('Budget Unterstützungseinheit'!Q162,0)</f>
        <v>1206</v>
      </c>
      <c r="AJ171" s="332">
        <f>ROUND('Budget Unterstützungseinheit'!R162,0)</f>
        <v>1608</v>
      </c>
      <c r="AK171" s="332">
        <f>ROUND('Budget Unterstützungseinheit'!S162,0)</f>
        <v>2010</v>
      </c>
      <c r="AL171" s="332">
        <f>ROUND('Budget Unterstützungseinheit'!T162,0)</f>
        <v>2412</v>
      </c>
      <c r="AM171" s="332">
        <f>ROUND('Budget Unterstützungseinheit'!U162,0)</f>
        <v>2814</v>
      </c>
      <c r="AN171" s="332">
        <f>ROUND('Budget Unterstützungseinheit'!V162,0)</f>
        <v>3216</v>
      </c>
      <c r="AO171" s="332"/>
      <c r="AP171" s="332"/>
      <c r="AQ171" s="332"/>
      <c r="AR171" s="332"/>
      <c r="AS171" s="332"/>
      <c r="AT171" s="308"/>
    </row>
    <row r="172" spans="31:46" ht="14.25" hidden="1" x14ac:dyDescent="0.2">
      <c r="AE172" s="308"/>
      <c r="AF172" s="331">
        <v>9</v>
      </c>
      <c r="AG172" s="332">
        <f>ROUND('Budget Unterstützungseinheit'!O163,0)</f>
        <v>381</v>
      </c>
      <c r="AH172" s="332">
        <f>ROUND('Budget Unterstützungseinheit'!P163,0)</f>
        <v>763</v>
      </c>
      <c r="AI172" s="332">
        <f>ROUND('Budget Unterstützungseinheit'!Q163,0)</f>
        <v>1144</v>
      </c>
      <c r="AJ172" s="332">
        <f>ROUND('Budget Unterstützungseinheit'!R163,0)</f>
        <v>1525</v>
      </c>
      <c r="AK172" s="332">
        <f>ROUND('Budget Unterstützungseinheit'!S163,0)</f>
        <v>1906</v>
      </c>
      <c r="AL172" s="332">
        <f>ROUND('Budget Unterstützungseinheit'!T163,0)</f>
        <v>2288</v>
      </c>
      <c r="AM172" s="332">
        <f>ROUND('Budget Unterstützungseinheit'!U163,0)</f>
        <v>2669</v>
      </c>
      <c r="AN172" s="332">
        <f>ROUND('Budget Unterstützungseinheit'!V163,0)</f>
        <v>3050</v>
      </c>
      <c r="AO172" s="332">
        <f>ROUND('Budget Unterstützungseinheit'!W163,0)</f>
        <v>3432</v>
      </c>
      <c r="AP172" s="332"/>
      <c r="AQ172" s="332"/>
      <c r="AR172" s="332"/>
      <c r="AS172" s="332"/>
      <c r="AT172" s="308"/>
    </row>
    <row r="173" spans="31:46" ht="14.25" hidden="1" x14ac:dyDescent="0.2">
      <c r="AE173" s="308"/>
      <c r="AF173" s="331">
        <v>10</v>
      </c>
      <c r="AG173" s="332">
        <f>ROUND('Budget Unterstützungseinheit'!O164,0)</f>
        <v>365</v>
      </c>
      <c r="AH173" s="332">
        <f>ROUND('Budget Unterstützungseinheit'!P164,0)</f>
        <v>730</v>
      </c>
      <c r="AI173" s="332">
        <f>ROUND('Budget Unterstützungseinheit'!Q164,0)</f>
        <v>1094</v>
      </c>
      <c r="AJ173" s="332">
        <f>ROUND('Budget Unterstützungseinheit'!R164,0)</f>
        <v>1459</v>
      </c>
      <c r="AK173" s="332">
        <f>ROUND('Budget Unterstützungseinheit'!S164,0)</f>
        <v>1824</v>
      </c>
      <c r="AL173" s="332">
        <f>ROUND('Budget Unterstützungseinheit'!T164,0)</f>
        <v>2189</v>
      </c>
      <c r="AM173" s="332">
        <f>ROUND('Budget Unterstützungseinheit'!U164,0)</f>
        <v>2553</v>
      </c>
      <c r="AN173" s="332">
        <f>ROUND('Budget Unterstützungseinheit'!V164,0)</f>
        <v>2918</v>
      </c>
      <c r="AO173" s="332">
        <f>ROUND('Budget Unterstützungseinheit'!W164,0)</f>
        <v>3283</v>
      </c>
      <c r="AP173" s="332">
        <f>ROUND('Budget Unterstützungseinheit'!X164,0)</f>
        <v>3648</v>
      </c>
      <c r="AQ173" s="332"/>
      <c r="AR173" s="332"/>
      <c r="AS173" s="332"/>
      <c r="AT173" s="308"/>
    </row>
    <row r="174" spans="31:46" ht="14.25" hidden="1" x14ac:dyDescent="0.2">
      <c r="AE174" s="308"/>
      <c r="AF174" s="331">
        <v>11</v>
      </c>
      <c r="AG174" s="332">
        <f>ROUND('Budget Unterstützungseinheit'!O165,0)</f>
        <v>351</v>
      </c>
      <c r="AH174" s="332">
        <f>ROUND('Budget Unterstützungseinheit'!P165,0)</f>
        <v>702</v>
      </c>
      <c r="AI174" s="332">
        <f>ROUND('Budget Unterstützungseinheit'!Q165,0)</f>
        <v>1054</v>
      </c>
      <c r="AJ174" s="332">
        <f>ROUND('Budget Unterstützungseinheit'!R165,0)</f>
        <v>1405</v>
      </c>
      <c r="AK174" s="332">
        <f>ROUND('Budget Unterstützungseinheit'!S165,0)</f>
        <v>1756</v>
      </c>
      <c r="AL174" s="332">
        <f>ROUND('Budget Unterstützungseinheit'!T165,0)</f>
        <v>2107</v>
      </c>
      <c r="AM174" s="332">
        <f>ROUND('Budget Unterstützungseinheit'!U165,0)</f>
        <v>2459</v>
      </c>
      <c r="AN174" s="332">
        <f>ROUND('Budget Unterstützungseinheit'!V165,0)</f>
        <v>2810</v>
      </c>
      <c r="AO174" s="332">
        <f>ROUND('Budget Unterstützungseinheit'!W165,0)</f>
        <v>3161</v>
      </c>
      <c r="AP174" s="332">
        <f>ROUND('Budget Unterstützungseinheit'!X165,0)</f>
        <v>3512</v>
      </c>
      <c r="AQ174" s="332">
        <f>ROUND('Budget Unterstützungseinheit'!Y165,0)</f>
        <v>3864</v>
      </c>
      <c r="AR174" s="332"/>
      <c r="AS174" s="332"/>
      <c r="AT174" s="308"/>
    </row>
    <row r="175" spans="31:46" ht="14.25" hidden="1" x14ac:dyDescent="0.2">
      <c r="AE175" s="308"/>
      <c r="AF175" s="331">
        <v>12</v>
      </c>
      <c r="AG175" s="332">
        <f>ROUND('Budget Unterstützungseinheit'!O166,0)</f>
        <v>340</v>
      </c>
      <c r="AH175" s="332">
        <f>ROUND('Budget Unterstützungseinheit'!P166,0)</f>
        <v>680</v>
      </c>
      <c r="AI175" s="332">
        <f>ROUND('Budget Unterstützungseinheit'!Q166,0)</f>
        <v>1020</v>
      </c>
      <c r="AJ175" s="332">
        <f>ROUND('Budget Unterstützungseinheit'!R166,0)</f>
        <v>1360</v>
      </c>
      <c r="AK175" s="332">
        <f>ROUND('Budget Unterstützungseinheit'!S166,0)</f>
        <v>1700</v>
      </c>
      <c r="AL175" s="332">
        <f>ROUND('Budget Unterstützungseinheit'!T166,0)</f>
        <v>2040</v>
      </c>
      <c r="AM175" s="332">
        <f>ROUND('Budget Unterstützungseinheit'!U166,0)</f>
        <v>2380</v>
      </c>
      <c r="AN175" s="332">
        <f>ROUND('Budget Unterstützungseinheit'!V166,0)</f>
        <v>2720</v>
      </c>
      <c r="AO175" s="332">
        <f>ROUND('Budget Unterstützungseinheit'!W166,0)</f>
        <v>3060</v>
      </c>
      <c r="AP175" s="332">
        <f>ROUND('Budget Unterstützungseinheit'!X166,0)</f>
        <v>3400</v>
      </c>
      <c r="AQ175" s="332">
        <f>ROUND('Budget Unterstützungseinheit'!Y166,0)</f>
        <v>3740</v>
      </c>
      <c r="AR175" s="332">
        <f>ROUND('Budget Unterstützungseinheit'!Z166,0)</f>
        <v>4080</v>
      </c>
      <c r="AS175" s="332"/>
      <c r="AT175" s="308"/>
    </row>
    <row r="176" spans="31:46" ht="14.25" hidden="1" x14ac:dyDescent="0.2">
      <c r="AE176" s="308"/>
      <c r="AF176" s="331">
        <v>13</v>
      </c>
      <c r="AG176" s="332">
        <f>ROUND('Budget Unterstützungseinheit'!O167,0)</f>
        <v>330</v>
      </c>
      <c r="AH176" s="332">
        <f>ROUND('Budget Unterstützungseinheit'!P167,0)</f>
        <v>661</v>
      </c>
      <c r="AI176" s="332">
        <f>ROUND('Budget Unterstützungseinheit'!Q167,0)</f>
        <v>991</v>
      </c>
      <c r="AJ176" s="332">
        <f>ROUND('Budget Unterstützungseinheit'!R167,0)</f>
        <v>1322</v>
      </c>
      <c r="AK176" s="332">
        <f>ROUND('Budget Unterstützungseinheit'!S167,0)</f>
        <v>1652</v>
      </c>
      <c r="AL176" s="332">
        <f>ROUND('Budget Unterstützungseinheit'!T167,0)</f>
        <v>1983</v>
      </c>
      <c r="AM176" s="332">
        <f>ROUND('Budget Unterstützungseinheit'!U167,0)</f>
        <v>2313</v>
      </c>
      <c r="AN176" s="332">
        <f>ROUND('Budget Unterstützungseinheit'!V167,0)</f>
        <v>2643</v>
      </c>
      <c r="AO176" s="332">
        <f>ROUND('Budget Unterstützungseinheit'!W167,0)</f>
        <v>2974</v>
      </c>
      <c r="AP176" s="332">
        <f>ROUND('Budget Unterstützungseinheit'!X167,0)</f>
        <v>3304</v>
      </c>
      <c r="AQ176" s="332">
        <f>ROUND('Budget Unterstützungseinheit'!Y167,0)</f>
        <v>3635</v>
      </c>
      <c r="AR176" s="332">
        <f>ROUND('Budget Unterstützungseinheit'!Z167,0)</f>
        <v>3965</v>
      </c>
      <c r="AS176" s="332">
        <f>ROUND('Budget Unterstützungseinheit'!AA167,0)</f>
        <v>4296</v>
      </c>
      <c r="AT176" s="308"/>
    </row>
    <row r="177" spans="31:46" ht="14.25" hidden="1" x14ac:dyDescent="0.2">
      <c r="AE177" s="308"/>
      <c r="AF177" s="331"/>
      <c r="AG177" s="331"/>
      <c r="AH177" s="331"/>
      <c r="AI177" s="331"/>
      <c r="AJ177" s="331"/>
      <c r="AK177" s="331"/>
      <c r="AL177" s="331"/>
      <c r="AM177" s="331"/>
      <c r="AN177" s="331"/>
      <c r="AO177" s="331"/>
      <c r="AP177" s="331"/>
      <c r="AQ177" s="331"/>
      <c r="AR177" s="331"/>
      <c r="AS177" s="331"/>
      <c r="AT177" s="308"/>
    </row>
    <row r="178" spans="31:46" ht="14.25" hidden="1" x14ac:dyDescent="0.2">
      <c r="AE178" s="308"/>
      <c r="AF178" s="331"/>
      <c r="AG178" s="331" t="s">
        <v>69</v>
      </c>
      <c r="AH178" s="331" t="s">
        <v>70</v>
      </c>
      <c r="AI178" s="331"/>
      <c r="AJ178" s="331" t="s">
        <v>71</v>
      </c>
      <c r="AK178" s="331" t="s">
        <v>72</v>
      </c>
      <c r="AL178" s="331"/>
      <c r="AM178" s="331"/>
      <c r="AN178" s="331"/>
      <c r="AO178" s="331"/>
      <c r="AP178" s="331"/>
      <c r="AQ178" s="331"/>
      <c r="AR178" s="331"/>
      <c r="AS178" s="331"/>
      <c r="AT178" s="308"/>
    </row>
    <row r="179" spans="31:46" ht="14.25" hidden="1" x14ac:dyDescent="0.2">
      <c r="AE179" s="308"/>
      <c r="AF179" s="331"/>
      <c r="AG179" s="331">
        <v>8</v>
      </c>
      <c r="AH179" s="331">
        <v>216</v>
      </c>
      <c r="AI179" s="331">
        <v>3000</v>
      </c>
      <c r="AJ179" s="331">
        <v>3216</v>
      </c>
      <c r="AK179" s="331">
        <v>402</v>
      </c>
      <c r="AL179" s="331"/>
      <c r="AM179" s="331"/>
      <c r="AN179" s="331"/>
      <c r="AO179" s="331"/>
      <c r="AP179" s="331"/>
      <c r="AQ179" s="331"/>
      <c r="AR179" s="331"/>
      <c r="AS179" s="331"/>
      <c r="AT179" s="308"/>
    </row>
    <row r="180" spans="31:46" ht="14.25" hidden="1" x14ac:dyDescent="0.2">
      <c r="AE180" s="308"/>
      <c r="AF180" s="331"/>
      <c r="AG180" s="331">
        <v>9</v>
      </c>
      <c r="AH180" s="331">
        <v>216</v>
      </c>
      <c r="AI180" s="331">
        <v>3216</v>
      </c>
      <c r="AJ180" s="331">
        <v>3432</v>
      </c>
      <c r="AK180" s="331">
        <v>381.33333333333331</v>
      </c>
      <c r="AL180" s="331"/>
      <c r="AM180" s="331"/>
      <c r="AN180" s="331"/>
      <c r="AO180" s="331"/>
      <c r="AP180" s="331"/>
      <c r="AQ180" s="331"/>
      <c r="AR180" s="331"/>
      <c r="AS180" s="331"/>
      <c r="AT180" s="308"/>
    </row>
    <row r="181" spans="31:46" ht="14.25" hidden="1" x14ac:dyDescent="0.2">
      <c r="AE181" s="308"/>
      <c r="AF181" s="331"/>
      <c r="AG181" s="331">
        <v>10</v>
      </c>
      <c r="AH181" s="331">
        <v>216</v>
      </c>
      <c r="AI181" s="331">
        <v>3432</v>
      </c>
      <c r="AJ181" s="331">
        <v>3648</v>
      </c>
      <c r="AK181" s="331">
        <v>364.8</v>
      </c>
      <c r="AL181" s="331"/>
      <c r="AM181" s="331"/>
      <c r="AN181" s="331"/>
      <c r="AO181" s="331"/>
      <c r="AP181" s="331"/>
      <c r="AQ181" s="331"/>
      <c r="AR181" s="331"/>
      <c r="AS181" s="331"/>
      <c r="AT181" s="308"/>
    </row>
    <row r="182" spans="31:46" ht="14.25" hidden="1" x14ac:dyDescent="0.2">
      <c r="AE182" s="308"/>
      <c r="AF182" s="331"/>
      <c r="AG182" s="331">
        <v>11</v>
      </c>
      <c r="AH182" s="331">
        <v>216</v>
      </c>
      <c r="AI182" s="331">
        <v>3648</v>
      </c>
      <c r="AJ182" s="331">
        <v>3864</v>
      </c>
      <c r="AK182" s="331">
        <v>351.27272727272725</v>
      </c>
      <c r="AL182" s="331"/>
      <c r="AM182" s="331"/>
      <c r="AN182" s="331"/>
      <c r="AO182" s="331"/>
      <c r="AP182" s="331"/>
      <c r="AQ182" s="331"/>
      <c r="AR182" s="331"/>
      <c r="AS182" s="331"/>
      <c r="AT182" s="308"/>
    </row>
    <row r="183" spans="31:46" ht="14.25" hidden="1" x14ac:dyDescent="0.2">
      <c r="AE183" s="308"/>
      <c r="AF183" s="331"/>
      <c r="AG183" s="331">
        <v>12</v>
      </c>
      <c r="AH183" s="331">
        <v>216</v>
      </c>
      <c r="AI183" s="331">
        <v>3864</v>
      </c>
      <c r="AJ183" s="331">
        <v>4080</v>
      </c>
      <c r="AK183" s="331">
        <v>340</v>
      </c>
      <c r="AL183" s="331"/>
      <c r="AM183" s="331"/>
      <c r="AN183" s="331"/>
      <c r="AO183" s="331"/>
      <c r="AP183" s="331"/>
      <c r="AQ183" s="331"/>
      <c r="AR183" s="331"/>
      <c r="AS183" s="331"/>
      <c r="AT183" s="308"/>
    </row>
    <row r="184" spans="31:46" ht="14.25" hidden="1" x14ac:dyDescent="0.2">
      <c r="AE184" s="308"/>
      <c r="AF184" s="331"/>
      <c r="AG184" s="331">
        <v>13</v>
      </c>
      <c r="AH184" s="331">
        <v>216</v>
      </c>
      <c r="AI184" s="331">
        <v>4080</v>
      </c>
      <c r="AJ184" s="331">
        <v>4296</v>
      </c>
      <c r="AK184" s="331">
        <v>330.46153846153845</v>
      </c>
      <c r="AL184" s="331"/>
      <c r="AM184" s="331"/>
      <c r="AN184" s="331"/>
      <c r="AO184" s="331"/>
      <c r="AP184" s="331"/>
      <c r="AQ184" s="331"/>
      <c r="AR184" s="331"/>
      <c r="AS184" s="331"/>
      <c r="AT184" s="308"/>
    </row>
    <row r="185" spans="31:46" ht="14.25" hidden="1" x14ac:dyDescent="0.2">
      <c r="AE185" s="308"/>
      <c r="AF185" s="308"/>
      <c r="AG185" s="308"/>
      <c r="AH185" s="308"/>
      <c r="AI185" s="308"/>
      <c r="AJ185" s="308"/>
      <c r="AK185" s="308"/>
      <c r="AL185" s="308"/>
      <c r="AM185" s="308"/>
      <c r="AN185" s="308"/>
      <c r="AO185" s="308"/>
      <c r="AP185" s="308"/>
      <c r="AQ185" s="308"/>
      <c r="AR185" s="308"/>
      <c r="AS185" s="308"/>
      <c r="AT185" s="308"/>
    </row>
    <row r="186" spans="31:46" ht="14.25" hidden="1" x14ac:dyDescent="0.2">
      <c r="AE186" s="308"/>
      <c r="AF186" s="308"/>
      <c r="AG186" s="308"/>
      <c r="AH186" s="308"/>
      <c r="AI186" s="308"/>
      <c r="AJ186" s="308"/>
      <c r="AK186" s="308"/>
      <c r="AL186" s="308"/>
      <c r="AM186" s="308"/>
      <c r="AN186" s="308"/>
      <c r="AO186" s="308"/>
      <c r="AP186" s="308"/>
      <c r="AQ186" s="308"/>
      <c r="AR186" s="308"/>
      <c r="AS186" s="308"/>
      <c r="AT186" s="308"/>
    </row>
    <row r="187" spans="31:46" ht="14.25" hidden="1" x14ac:dyDescent="0.2">
      <c r="AE187" s="218"/>
      <c r="AF187" s="217"/>
      <c r="AG187" s="217"/>
      <c r="AH187" s="217"/>
      <c r="AI187" s="217"/>
      <c r="AJ187" s="217"/>
      <c r="AK187" s="217"/>
      <c r="AL187" s="217"/>
      <c r="AM187" s="217"/>
      <c r="AN187" s="217"/>
      <c r="AO187" s="217"/>
      <c r="AP187" s="217"/>
      <c r="AQ187" s="217"/>
      <c r="AR187" s="217"/>
      <c r="AS187" s="217"/>
      <c r="AT187" s="217"/>
    </row>
    <row r="188" spans="31:46" ht="14.25" hidden="1" x14ac:dyDescent="0.2">
      <c r="AE188" s="218"/>
      <c r="AF188" s="217"/>
      <c r="AG188" s="217" t="s">
        <v>180</v>
      </c>
      <c r="AH188" s="217"/>
      <c r="AI188" s="217"/>
      <c r="AJ188" s="217"/>
      <c r="AK188" s="217"/>
      <c r="AL188" s="217"/>
      <c r="AM188" s="217"/>
      <c r="AN188" s="217"/>
      <c r="AO188" s="217"/>
      <c r="AP188" s="217"/>
      <c r="AQ188" s="217"/>
      <c r="AR188" s="217"/>
      <c r="AS188" s="217"/>
      <c r="AT188" s="217"/>
    </row>
    <row r="189" spans="31:46" ht="14.25" hidden="1" x14ac:dyDescent="0.2">
      <c r="AE189" s="218"/>
      <c r="AF189" s="217"/>
      <c r="AG189" s="1" t="s">
        <v>181</v>
      </c>
      <c r="AH189" s="217"/>
      <c r="AI189" s="217"/>
      <c r="AJ189" s="217"/>
      <c r="AK189" s="217"/>
      <c r="AL189" s="217"/>
      <c r="AM189" s="217"/>
      <c r="AN189" s="217"/>
      <c r="AO189" s="217"/>
      <c r="AP189" s="217"/>
      <c r="AQ189" s="217"/>
      <c r="AR189" s="217"/>
      <c r="AS189" s="217"/>
      <c r="AT189" s="217"/>
    </row>
    <row r="190" spans="31:46" ht="14.25" hidden="1" x14ac:dyDescent="0.2">
      <c r="AE190" s="218"/>
      <c r="AF190" s="217"/>
      <c r="AG190" s="1" t="s">
        <v>459</v>
      </c>
      <c r="AH190" s="217"/>
      <c r="AI190" s="217"/>
      <c r="AJ190" s="217"/>
      <c r="AK190" s="217"/>
      <c r="AL190" s="217"/>
      <c r="AM190" s="217"/>
      <c r="AN190" s="217"/>
      <c r="AO190" s="217"/>
      <c r="AP190" s="217"/>
      <c r="AQ190" s="217"/>
      <c r="AR190" s="217"/>
      <c r="AS190" s="217"/>
      <c r="AT190" s="217"/>
    </row>
    <row r="191" spans="31:46" ht="14.25" hidden="1" x14ac:dyDescent="0.2">
      <c r="AE191" s="218"/>
      <c r="AF191" s="217"/>
      <c r="AG191" s="246" t="s">
        <v>460</v>
      </c>
      <c r="AH191" s="217"/>
      <c r="AI191" s="217"/>
      <c r="AJ191" s="217"/>
      <c r="AK191" s="217"/>
      <c r="AL191" s="217"/>
      <c r="AM191" s="217"/>
      <c r="AN191" s="217"/>
      <c r="AO191" s="217"/>
      <c r="AP191" s="217"/>
      <c r="AQ191" s="217"/>
      <c r="AR191" s="217"/>
      <c r="AS191" s="217"/>
      <c r="AT191" s="217"/>
    </row>
    <row r="192" spans="31:46" ht="14.25" hidden="1" x14ac:dyDescent="0.2">
      <c r="AE192" s="218"/>
      <c r="AF192" s="217"/>
      <c r="AG192" s="217"/>
      <c r="AH192" s="217"/>
      <c r="AI192" s="217"/>
      <c r="AJ192" s="217"/>
      <c r="AK192" s="217"/>
      <c r="AL192" s="217"/>
      <c r="AM192" s="217"/>
      <c r="AN192" s="217"/>
      <c r="AO192" s="217"/>
      <c r="AP192" s="217"/>
      <c r="AQ192" s="217"/>
      <c r="AR192" s="217"/>
      <c r="AS192" s="217"/>
      <c r="AT192" s="217"/>
    </row>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32">
    <mergeCell ref="B61:E61"/>
    <mergeCell ref="B113:AB113"/>
    <mergeCell ref="B46:E46"/>
    <mergeCell ref="B47:E47"/>
    <mergeCell ref="B48:E48"/>
    <mergeCell ref="B49:E49"/>
    <mergeCell ref="B53:E53"/>
    <mergeCell ref="B62:E62"/>
    <mergeCell ref="B121:AB121"/>
    <mergeCell ref="B122:AB122"/>
    <mergeCell ref="B118:P118"/>
    <mergeCell ref="B63:E63"/>
    <mergeCell ref="B67:E67"/>
    <mergeCell ref="B68:E68"/>
    <mergeCell ref="B96:E96"/>
    <mergeCell ref="B97:E97"/>
    <mergeCell ref="B42:E42"/>
    <mergeCell ref="I117:AB117"/>
    <mergeCell ref="A1:AB1"/>
    <mergeCell ref="A75:F75"/>
    <mergeCell ref="B41:E41"/>
    <mergeCell ref="C8:D8"/>
    <mergeCell ref="A12:D12"/>
    <mergeCell ref="B39:E39"/>
    <mergeCell ref="B40:E40"/>
    <mergeCell ref="A2:AB2"/>
    <mergeCell ref="A3:AB3"/>
    <mergeCell ref="B54:E54"/>
    <mergeCell ref="B55:E55"/>
    <mergeCell ref="B56:E56"/>
    <mergeCell ref="B60:E60"/>
    <mergeCell ref="B114:AB114"/>
  </mergeCells>
  <conditionalFormatting sqref="H105:H107 J105:J107 L105:L107 N105:N107 P105:P107 T105:T107 V105:V107 X105:X107 Z105:Z107">
    <cfRule type="expression" dxfId="16" priority="64">
      <formula>H$131&gt;0</formula>
    </cfRule>
  </conditionalFormatting>
  <conditionalFormatting sqref="H109 J109 L109 N109 P109 T109 V109 X109 Z109">
    <cfRule type="expression" dxfId="15" priority="65">
      <formula>H$131&gt;0</formula>
    </cfRule>
  </conditionalFormatting>
  <conditionalFormatting sqref="J104">
    <cfRule type="expression" dxfId="14" priority="43">
      <formula>J$131&gt;0</formula>
    </cfRule>
  </conditionalFormatting>
  <conditionalFormatting sqref="L104">
    <cfRule type="expression" dxfId="13" priority="42">
      <formula>L$131&gt;0</formula>
    </cfRule>
  </conditionalFormatting>
  <conditionalFormatting sqref="N104">
    <cfRule type="expression" dxfId="12" priority="41">
      <formula>N$131&gt;0</formula>
    </cfRule>
  </conditionalFormatting>
  <conditionalFormatting sqref="P104">
    <cfRule type="expression" dxfId="11" priority="40">
      <formula>P$131&gt;0</formula>
    </cfRule>
  </conditionalFormatting>
  <conditionalFormatting sqref="R104">
    <cfRule type="expression" dxfId="10" priority="39">
      <formula>R$131&gt;0</formula>
    </cfRule>
  </conditionalFormatting>
  <conditionalFormatting sqref="T104">
    <cfRule type="expression" dxfId="9" priority="38">
      <formula>T$131&gt;0</formula>
    </cfRule>
  </conditionalFormatting>
  <conditionalFormatting sqref="V104">
    <cfRule type="expression" dxfId="8" priority="37">
      <formula>V$131&gt;0</formula>
    </cfRule>
  </conditionalFormatting>
  <conditionalFormatting sqref="H104">
    <cfRule type="expression" dxfId="7" priority="36">
      <formula>H$131&gt;0</formula>
    </cfRule>
  </conditionalFormatting>
  <conditionalFormatting sqref="X104">
    <cfRule type="expression" dxfId="6" priority="35">
      <formula>X$131&gt;0</formula>
    </cfRule>
  </conditionalFormatting>
  <conditionalFormatting sqref="Z104">
    <cfRule type="expression" dxfId="5" priority="34">
      <formula>Z$131&gt;0</formula>
    </cfRule>
  </conditionalFormatting>
  <conditionalFormatting sqref="R105:R107">
    <cfRule type="expression" dxfId="4" priority="21">
      <formula>R$131&gt;0</formula>
    </cfRule>
  </conditionalFormatting>
  <conditionalFormatting sqref="R109">
    <cfRule type="expression" dxfId="3" priority="22">
      <formula>R$131&gt;0</formula>
    </cfRule>
  </conditionalFormatting>
  <conditionalFormatting sqref="H81 J81 L81 N81 P81 R81 T81 V81 X81 Z81">
    <cfRule type="expression" dxfId="2" priority="68">
      <formula>H10=$AG$190</formula>
    </cfRule>
    <cfRule type="expression" dxfId="1" priority="69">
      <formula>H10=$AG$191</formula>
    </cfRule>
  </conditionalFormatting>
  <conditionalFormatting sqref="H111:Z111">
    <cfRule type="expression" dxfId="0" priority="2">
      <formula>H$131&gt;0</formula>
    </cfRule>
  </conditionalFormatting>
  <dataValidations count="1">
    <dataValidation type="list" allowBlank="1" showInputMessage="1" showErrorMessage="1" sqref="J10 H10 L10 N10 P10 R10 T10 V10 X10 Z10">
      <formula1>$AG$189:$AG$192</formula1>
    </dataValidation>
  </dataValidations>
  <hyperlinks>
    <hyperlink ref="I117" r:id="rId1"/>
  </hyperlinks>
  <pageMargins left="0.7" right="0.7" top="0.75" bottom="0.75" header="0.3" footer="0.3"/>
  <pageSetup paperSize="9" scale="53" fitToHeight="0" orientation="landscape" r:id="rId2"/>
  <headerFooter alignWithMargins="0"/>
  <rowBreaks count="1" manualBreakCount="1">
    <brk id="70"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4"/>
  <sheetViews>
    <sheetView showGridLines="0" zoomScaleNormal="100" workbookViewId="0"/>
  </sheetViews>
  <sheetFormatPr baseColWidth="10" defaultColWidth="11.42578125" defaultRowHeight="12.75" x14ac:dyDescent="0.2"/>
  <cols>
    <col min="1" max="1" width="14.85546875" style="465" customWidth="1"/>
    <col min="2" max="2" width="8.5703125" style="465" customWidth="1"/>
    <col min="3" max="4" width="11.7109375" style="465" customWidth="1"/>
    <col min="5" max="5" width="11" style="465" customWidth="1"/>
    <col min="6" max="6" width="3.28515625" style="465" bestFit="1" customWidth="1"/>
    <col min="7" max="7" width="11.42578125" style="499" customWidth="1"/>
    <col min="8" max="8" width="5" style="498" customWidth="1"/>
    <col min="9" max="9" width="3.85546875" style="465" bestFit="1" customWidth="1"/>
    <col min="10" max="10" width="12.140625" style="499" customWidth="1"/>
    <col min="11" max="26" width="0" style="465" hidden="1" customWidth="1"/>
    <col min="27" max="16384" width="11.42578125" style="465"/>
  </cols>
  <sheetData>
    <row r="1" spans="1:10" ht="20.25" x14ac:dyDescent="0.3">
      <c r="A1" s="432" t="s">
        <v>378</v>
      </c>
      <c r="B1" s="462"/>
      <c r="C1" s="462"/>
      <c r="D1" s="462"/>
      <c r="E1" s="462"/>
      <c r="F1" s="462"/>
      <c r="G1" s="463"/>
      <c r="H1" s="464"/>
      <c r="I1" s="462"/>
      <c r="J1" s="463"/>
    </row>
    <row r="2" spans="1:10" ht="15" x14ac:dyDescent="0.25">
      <c r="A2" s="434" t="s">
        <v>379</v>
      </c>
      <c r="B2" s="462"/>
      <c r="C2" s="462"/>
      <c r="D2" s="462"/>
      <c r="E2" s="462"/>
      <c r="F2" s="462"/>
      <c r="G2" s="463"/>
      <c r="H2" s="464"/>
      <c r="I2" s="462"/>
      <c r="J2" s="463"/>
    </row>
    <row r="3" spans="1:10" ht="15" x14ac:dyDescent="0.25">
      <c r="A3" s="466"/>
      <c r="B3" s="462"/>
      <c r="C3" s="462"/>
      <c r="D3" s="462"/>
      <c r="E3" s="462"/>
      <c r="F3" s="462"/>
      <c r="G3" s="463"/>
      <c r="H3" s="464"/>
      <c r="I3" s="462"/>
      <c r="J3" s="463"/>
    </row>
    <row r="4" spans="1:10" ht="15.75" customHeight="1" x14ac:dyDescent="0.2">
      <c r="A4" s="435" t="s">
        <v>380</v>
      </c>
      <c r="B4" s="601"/>
      <c r="C4" s="601"/>
      <c r="D4" s="601"/>
      <c r="E4" s="601"/>
      <c r="F4" s="601"/>
      <c r="G4" s="463"/>
      <c r="H4" s="467"/>
      <c r="I4" s="602" t="s">
        <v>473</v>
      </c>
      <c r="J4" s="602"/>
    </row>
    <row r="5" spans="1:10" ht="15.75" customHeight="1" x14ac:dyDescent="0.2">
      <c r="A5" s="462" t="s">
        <v>472</v>
      </c>
      <c r="B5" s="601"/>
      <c r="C5" s="601"/>
      <c r="D5" s="601"/>
      <c r="E5" s="601"/>
      <c r="F5" s="601"/>
      <c r="G5" s="463"/>
      <c r="H5" s="467"/>
      <c r="I5" s="602"/>
      <c r="J5" s="602"/>
    </row>
    <row r="6" spans="1:10" ht="15.75" customHeight="1" x14ac:dyDescent="0.2">
      <c r="A6" s="436" t="s">
        <v>381</v>
      </c>
      <c r="B6" s="604"/>
      <c r="C6" s="604"/>
      <c r="D6" s="604"/>
      <c r="E6" s="604"/>
      <c r="F6" s="604"/>
      <c r="G6" s="468"/>
      <c r="H6" s="469"/>
      <c r="I6" s="603"/>
      <c r="J6" s="603"/>
    </row>
    <row r="7" spans="1:10" ht="15.75" customHeight="1" x14ac:dyDescent="0.2">
      <c r="A7" s="462"/>
      <c r="B7" s="462"/>
      <c r="C7" s="462"/>
      <c r="D7" s="462"/>
      <c r="E7" s="462"/>
      <c r="F7" s="470"/>
      <c r="G7" s="464"/>
      <c r="H7" s="464"/>
      <c r="I7" s="462"/>
      <c r="J7" s="463"/>
    </row>
    <row r="8" spans="1:10" ht="15.75" customHeight="1" x14ac:dyDescent="0.2">
      <c r="A8" s="462"/>
      <c r="B8" s="462"/>
      <c r="C8" s="462"/>
      <c r="D8" s="462"/>
      <c r="E8" s="462"/>
      <c r="F8" s="470"/>
      <c r="G8" s="464"/>
      <c r="H8" s="464"/>
      <c r="I8" s="462"/>
      <c r="J8" s="463"/>
    </row>
    <row r="9" spans="1:10" ht="15.75" customHeight="1" x14ac:dyDescent="0.25">
      <c r="A9" s="471" t="s">
        <v>158</v>
      </c>
      <c r="B9" s="462"/>
      <c r="C9" s="462"/>
      <c r="D9" s="462"/>
      <c r="E9" s="462"/>
      <c r="F9" s="470"/>
      <c r="G9" s="464"/>
      <c r="H9" s="464"/>
      <c r="I9" s="462"/>
      <c r="J9" s="463"/>
    </row>
    <row r="10" spans="1:10" ht="15.75" customHeight="1" x14ac:dyDescent="0.2">
      <c r="A10" s="472" t="s">
        <v>382</v>
      </c>
      <c r="B10" s="462"/>
      <c r="C10" s="462"/>
      <c r="D10" s="462"/>
      <c r="E10" s="462"/>
      <c r="F10" s="470"/>
      <c r="G10" s="464"/>
      <c r="H10" s="464"/>
      <c r="I10" s="462"/>
      <c r="J10" s="463"/>
    </row>
    <row r="11" spans="1:10" ht="15.75" customHeight="1" x14ac:dyDescent="0.2">
      <c r="A11" s="472"/>
      <c r="B11" s="462"/>
      <c r="C11" s="462"/>
      <c r="D11" s="462"/>
      <c r="E11" s="462"/>
      <c r="F11" s="473"/>
      <c r="G11" s="474"/>
      <c r="H11" s="475"/>
      <c r="I11" s="472" t="s">
        <v>383</v>
      </c>
      <c r="J11" s="476" t="s">
        <v>384</v>
      </c>
    </row>
    <row r="12" spans="1:10" ht="15.75" customHeight="1" x14ac:dyDescent="0.2">
      <c r="A12" s="472" t="s">
        <v>224</v>
      </c>
      <c r="B12" s="472" t="s">
        <v>385</v>
      </c>
      <c r="C12" s="462"/>
      <c r="D12" s="462"/>
      <c r="E12" s="462"/>
      <c r="F12" s="470"/>
      <c r="G12" s="477"/>
      <c r="H12" s="464"/>
      <c r="I12" s="462"/>
      <c r="J12" s="463"/>
    </row>
    <row r="13" spans="1:10" ht="15.75" customHeight="1" x14ac:dyDescent="0.2">
      <c r="A13" s="462" t="s">
        <v>386</v>
      </c>
      <c r="B13" s="462" t="s">
        <v>387</v>
      </c>
      <c r="C13" s="462"/>
      <c r="D13" s="462"/>
      <c r="E13" s="462"/>
      <c r="F13" s="470"/>
      <c r="G13" s="478"/>
      <c r="H13" s="478"/>
      <c r="I13" s="462" t="s">
        <v>383</v>
      </c>
      <c r="J13" s="479"/>
    </row>
    <row r="14" spans="1:10" ht="15.75" customHeight="1" x14ac:dyDescent="0.2">
      <c r="A14" s="462"/>
      <c r="B14" s="462" t="s">
        <v>52</v>
      </c>
      <c r="C14" s="480"/>
      <c r="D14" s="462" t="s">
        <v>388</v>
      </c>
      <c r="E14" s="462"/>
      <c r="F14" s="470"/>
      <c r="G14" s="477"/>
      <c r="H14" s="464"/>
      <c r="I14" s="462"/>
      <c r="J14" s="463"/>
    </row>
    <row r="15" spans="1:10" ht="15.75" customHeight="1" x14ac:dyDescent="0.2">
      <c r="A15" s="462"/>
      <c r="B15" s="462"/>
      <c r="C15" s="462"/>
      <c r="D15" s="462"/>
      <c r="E15" s="462"/>
      <c r="F15" s="470"/>
      <c r="G15" s="477"/>
      <c r="H15" s="464"/>
      <c r="I15" s="462"/>
      <c r="J15" s="463"/>
    </row>
    <row r="16" spans="1:10" ht="15.75" customHeight="1" x14ac:dyDescent="0.2">
      <c r="A16" s="472" t="s">
        <v>229</v>
      </c>
      <c r="B16" s="472" t="s">
        <v>270</v>
      </c>
      <c r="C16" s="462"/>
      <c r="D16" s="462"/>
      <c r="E16" s="462"/>
      <c r="F16" s="470"/>
      <c r="G16" s="477"/>
      <c r="H16" s="464"/>
      <c r="I16" s="462"/>
      <c r="J16" s="463"/>
    </row>
    <row r="17" spans="1:10" ht="15.75" customHeight="1" x14ac:dyDescent="0.2">
      <c r="A17" s="462" t="s">
        <v>389</v>
      </c>
      <c r="B17" s="462" t="s">
        <v>390</v>
      </c>
      <c r="C17" s="462"/>
      <c r="D17" s="462"/>
      <c r="E17" s="462"/>
      <c r="F17" s="470"/>
      <c r="G17" s="478"/>
      <c r="H17" s="478"/>
      <c r="I17" s="462" t="s">
        <v>383</v>
      </c>
      <c r="J17" s="479"/>
    </row>
    <row r="18" spans="1:10" ht="15.75" customHeight="1" x14ac:dyDescent="0.2">
      <c r="A18" s="462" t="s">
        <v>391</v>
      </c>
      <c r="B18" s="462" t="s">
        <v>232</v>
      </c>
      <c r="C18" s="462"/>
      <c r="D18" s="462"/>
      <c r="E18" s="462"/>
      <c r="F18" s="470"/>
      <c r="G18" s="478"/>
      <c r="H18" s="478"/>
      <c r="I18" s="462" t="s">
        <v>383</v>
      </c>
      <c r="J18" s="479"/>
    </row>
    <row r="19" spans="1:10" ht="15.75" customHeight="1" x14ac:dyDescent="0.2">
      <c r="A19" s="462"/>
      <c r="B19" s="462"/>
      <c r="C19" s="462"/>
      <c r="D19" s="462"/>
      <c r="E19" s="462"/>
      <c r="F19" s="470"/>
      <c r="G19" s="477"/>
      <c r="H19" s="464"/>
      <c r="I19" s="462"/>
      <c r="J19" s="463"/>
    </row>
    <row r="20" spans="1:10" ht="15.75" customHeight="1" x14ac:dyDescent="0.2">
      <c r="A20" s="472" t="s">
        <v>233</v>
      </c>
      <c r="B20" s="472" t="s">
        <v>392</v>
      </c>
      <c r="C20" s="462"/>
      <c r="D20" s="462"/>
      <c r="E20" s="462"/>
      <c r="F20" s="470"/>
      <c r="G20" s="477"/>
      <c r="H20" s="464"/>
      <c r="I20" s="462"/>
      <c r="J20" s="463"/>
    </row>
    <row r="21" spans="1:10" ht="15.75" customHeight="1" x14ac:dyDescent="0.2">
      <c r="A21" s="462"/>
      <c r="B21" s="481" t="s">
        <v>393</v>
      </c>
      <c r="C21" s="462"/>
      <c r="D21" s="462"/>
      <c r="E21" s="462"/>
      <c r="F21" s="470"/>
      <c r="G21" s="478"/>
      <c r="H21" s="478"/>
      <c r="I21" s="462" t="s">
        <v>383</v>
      </c>
      <c r="J21" s="479"/>
    </row>
    <row r="22" spans="1:10" ht="15.75" customHeight="1" x14ac:dyDescent="0.2">
      <c r="A22" s="462"/>
      <c r="B22" s="462"/>
      <c r="C22" s="462"/>
      <c r="D22" s="462"/>
      <c r="E22" s="462"/>
      <c r="F22" s="470"/>
      <c r="G22" s="477"/>
      <c r="H22" s="464"/>
      <c r="I22" s="462"/>
      <c r="J22" s="463"/>
    </row>
    <row r="23" spans="1:10" ht="15.75" customHeight="1" x14ac:dyDescent="0.2">
      <c r="A23" s="472" t="s">
        <v>236</v>
      </c>
      <c r="B23" s="472" t="s">
        <v>394</v>
      </c>
      <c r="C23" s="462"/>
      <c r="D23" s="462"/>
      <c r="E23" s="462"/>
      <c r="F23" s="470"/>
      <c r="G23" s="477"/>
      <c r="H23" s="464"/>
      <c r="I23" s="462"/>
      <c r="J23" s="463"/>
    </row>
    <row r="24" spans="1:10" ht="15.75" customHeight="1" x14ac:dyDescent="0.2">
      <c r="A24" s="462" t="s">
        <v>273</v>
      </c>
      <c r="B24" s="462" t="s">
        <v>395</v>
      </c>
      <c r="C24" s="462"/>
      <c r="D24" s="462"/>
      <c r="E24" s="462"/>
      <c r="F24" s="470"/>
      <c r="G24" s="478"/>
      <c r="H24" s="478"/>
      <c r="I24" s="462" t="s">
        <v>383</v>
      </c>
      <c r="J24" s="479"/>
    </row>
    <row r="25" spans="1:10" ht="15.75" customHeight="1" x14ac:dyDescent="0.2">
      <c r="A25" s="462"/>
      <c r="B25" s="462" t="s">
        <v>396</v>
      </c>
      <c r="C25" s="462"/>
      <c r="D25" s="462"/>
      <c r="E25" s="462"/>
      <c r="F25" s="470"/>
      <c r="G25" s="478"/>
      <c r="H25" s="478"/>
      <c r="I25" s="462" t="s">
        <v>383</v>
      </c>
      <c r="J25" s="479"/>
    </row>
    <row r="26" spans="1:10" ht="15.75" customHeight="1" x14ac:dyDescent="0.2">
      <c r="A26" s="462" t="s">
        <v>397</v>
      </c>
      <c r="B26" s="462" t="s">
        <v>398</v>
      </c>
      <c r="C26" s="462"/>
      <c r="D26" s="462"/>
      <c r="E26" s="462"/>
      <c r="F26" s="470"/>
      <c r="G26" s="478"/>
      <c r="H26" s="478"/>
      <c r="I26" s="462" t="s">
        <v>383</v>
      </c>
      <c r="J26" s="482"/>
    </row>
    <row r="27" spans="1:10" ht="15.75" customHeight="1" x14ac:dyDescent="0.2">
      <c r="A27" s="462" t="s">
        <v>399</v>
      </c>
      <c r="B27" s="462" t="s">
        <v>400</v>
      </c>
      <c r="C27" s="462"/>
      <c r="D27" s="462"/>
      <c r="E27" s="462"/>
      <c r="F27" s="470"/>
      <c r="G27" s="478"/>
      <c r="H27" s="478"/>
      <c r="I27" s="462" t="s">
        <v>383</v>
      </c>
      <c r="J27" s="482"/>
    </row>
    <row r="28" spans="1:10" ht="15.75" customHeight="1" x14ac:dyDescent="0.2">
      <c r="A28" s="462" t="s">
        <v>401</v>
      </c>
      <c r="B28" s="462" t="s">
        <v>402</v>
      </c>
      <c r="C28" s="462"/>
      <c r="D28" s="483"/>
      <c r="E28" s="484"/>
      <c r="F28" s="485"/>
      <c r="G28" s="485"/>
      <c r="H28" s="478"/>
      <c r="I28" s="462" t="s">
        <v>383</v>
      </c>
      <c r="J28" s="482"/>
    </row>
    <row r="29" spans="1:10" ht="15.75" customHeight="1" x14ac:dyDescent="0.2">
      <c r="A29" s="462"/>
      <c r="B29" s="462"/>
      <c r="C29" s="462"/>
      <c r="D29" s="462"/>
      <c r="E29" s="462"/>
      <c r="F29" s="470"/>
      <c r="G29" s="477"/>
      <c r="H29" s="464"/>
      <c r="I29" s="462"/>
      <c r="J29" s="463"/>
    </row>
    <row r="30" spans="1:10" ht="15.75" customHeight="1" x14ac:dyDescent="0.2">
      <c r="A30" s="472" t="s">
        <v>403</v>
      </c>
      <c r="B30" s="462"/>
      <c r="C30" s="462"/>
      <c r="D30" s="462"/>
      <c r="E30" s="462"/>
      <c r="F30" s="470"/>
      <c r="G30" s="477"/>
      <c r="H30" s="464"/>
      <c r="I30" s="462"/>
      <c r="J30" s="463"/>
    </row>
    <row r="31" spans="1:10" ht="15.75" customHeight="1" x14ac:dyDescent="0.2">
      <c r="A31" s="462" t="s">
        <v>404</v>
      </c>
      <c r="B31" s="462" t="s">
        <v>405</v>
      </c>
      <c r="C31" s="462"/>
      <c r="D31" s="462"/>
      <c r="E31" s="462"/>
      <c r="F31" s="470"/>
      <c r="G31" s="478"/>
      <c r="H31" s="478"/>
      <c r="I31" s="462" t="s">
        <v>383</v>
      </c>
      <c r="J31" s="479"/>
    </row>
    <row r="32" spans="1:10" ht="15.75" customHeight="1" x14ac:dyDescent="0.2">
      <c r="A32" s="462"/>
      <c r="B32" s="462"/>
      <c r="C32" s="462"/>
      <c r="D32" s="462"/>
      <c r="E32" s="462"/>
      <c r="F32" s="470"/>
      <c r="G32" s="477"/>
      <c r="H32" s="464"/>
      <c r="I32" s="462"/>
      <c r="J32" s="463"/>
    </row>
    <row r="33" spans="1:26" s="486" customFormat="1" ht="15.75" customHeight="1" x14ac:dyDescent="0.2">
      <c r="A33" s="472"/>
      <c r="B33" s="472" t="s">
        <v>406</v>
      </c>
      <c r="C33" s="472"/>
      <c r="D33" s="472"/>
      <c r="E33" s="472"/>
      <c r="F33" s="473"/>
      <c r="G33" s="474"/>
      <c r="H33" s="475"/>
      <c r="I33" s="472" t="s">
        <v>383</v>
      </c>
      <c r="J33" s="476">
        <f>SUM(J13:J32)</f>
        <v>0</v>
      </c>
    </row>
    <row r="34" spans="1:26" ht="15.75" customHeight="1" x14ac:dyDescent="0.2">
      <c r="A34" s="462"/>
      <c r="B34" s="462"/>
      <c r="C34" s="462"/>
      <c r="D34" s="462"/>
      <c r="E34" s="462"/>
      <c r="F34" s="470"/>
      <c r="G34" s="477"/>
      <c r="H34" s="464"/>
      <c r="I34" s="462"/>
      <c r="J34" s="463"/>
    </row>
    <row r="35" spans="1:26" ht="15.75" customHeight="1" x14ac:dyDescent="0.2">
      <c r="A35" s="472" t="s">
        <v>407</v>
      </c>
      <c r="B35" s="462"/>
      <c r="C35" s="462"/>
      <c r="D35" s="462"/>
      <c r="E35" s="462"/>
      <c r="F35" s="470"/>
      <c r="G35" s="477"/>
      <c r="H35" s="464"/>
      <c r="I35" s="462"/>
      <c r="J35" s="463"/>
    </row>
    <row r="36" spans="1:26" ht="15.75" customHeight="1" x14ac:dyDescent="0.2">
      <c r="A36" s="462"/>
      <c r="B36" s="462" t="s">
        <v>435</v>
      </c>
      <c r="C36" s="462"/>
      <c r="D36" s="462"/>
      <c r="E36" s="462"/>
      <c r="F36" s="470"/>
      <c r="G36" s="478"/>
      <c r="H36" s="478"/>
      <c r="I36" s="462" t="s">
        <v>383</v>
      </c>
      <c r="J36" s="479"/>
    </row>
    <row r="37" spans="1:26" ht="15.75" customHeight="1" x14ac:dyDescent="0.2">
      <c r="A37" s="462"/>
      <c r="B37" s="462" t="s">
        <v>408</v>
      </c>
      <c r="C37" s="462"/>
      <c r="D37" s="462"/>
      <c r="E37" s="462"/>
      <c r="F37" s="470"/>
      <c r="G37" s="478"/>
      <c r="H37" s="478"/>
      <c r="I37" s="462" t="s">
        <v>383</v>
      </c>
      <c r="J37" s="479"/>
    </row>
    <row r="38" spans="1:26" ht="15.75" customHeight="1" x14ac:dyDescent="0.2">
      <c r="A38" s="462"/>
      <c r="B38" s="462" t="s">
        <v>409</v>
      </c>
      <c r="C38" s="462"/>
      <c r="D38" s="462"/>
      <c r="E38" s="462"/>
      <c r="F38" s="470"/>
      <c r="G38" s="478"/>
      <c r="H38" s="478"/>
      <c r="I38" s="462" t="s">
        <v>383</v>
      </c>
      <c r="J38" s="482"/>
    </row>
    <row r="39" spans="1:26" ht="15.75" customHeight="1" x14ac:dyDescent="0.2">
      <c r="A39" s="462"/>
      <c r="B39" s="462" t="s">
        <v>436</v>
      </c>
      <c r="C39" s="462"/>
      <c r="D39" s="462"/>
      <c r="E39" s="462"/>
      <c r="F39" s="470"/>
      <c r="G39" s="478"/>
      <c r="H39" s="478"/>
      <c r="I39" s="462" t="s">
        <v>383</v>
      </c>
      <c r="J39" s="482"/>
    </row>
    <row r="40" spans="1:26" ht="15.75" customHeight="1" x14ac:dyDescent="0.2">
      <c r="A40" s="462"/>
      <c r="B40" s="462" t="s">
        <v>437</v>
      </c>
      <c r="C40" s="462"/>
      <c r="D40" s="462"/>
      <c r="E40" s="462"/>
      <c r="F40" s="470"/>
      <c r="G40" s="478"/>
      <c r="H40" s="478"/>
      <c r="I40" s="462" t="s">
        <v>383</v>
      </c>
      <c r="J40" s="482"/>
    </row>
    <row r="41" spans="1:26" ht="15.75" customHeight="1" x14ac:dyDescent="0.2">
      <c r="A41" s="462"/>
      <c r="B41" s="470" t="s">
        <v>438</v>
      </c>
      <c r="C41" s="470"/>
      <c r="D41" s="470"/>
      <c r="E41" s="470"/>
      <c r="F41" s="470"/>
      <c r="G41" s="478"/>
      <c r="H41" s="478"/>
      <c r="I41" s="462" t="s">
        <v>383</v>
      </c>
      <c r="J41" s="482"/>
    </row>
    <row r="42" spans="1:26" ht="15.75" customHeight="1" x14ac:dyDescent="0.2">
      <c r="A42" s="462"/>
      <c r="B42" s="472" t="s">
        <v>410</v>
      </c>
      <c r="C42" s="462"/>
      <c r="D42" s="462"/>
      <c r="E42" s="472"/>
      <c r="F42" s="473"/>
      <c r="G42" s="474"/>
      <c r="H42" s="476"/>
      <c r="I42" s="476" t="s">
        <v>383</v>
      </c>
      <c r="J42" s="476">
        <f t="shared" ref="J42" si="0">SUM(J36:J41)</f>
        <v>0</v>
      </c>
    </row>
    <row r="43" spans="1:26" ht="15.75" customHeight="1" x14ac:dyDescent="0.2">
      <c r="A43" s="462"/>
      <c r="B43" s="472"/>
      <c r="C43" s="462"/>
      <c r="D43" s="462"/>
      <c r="E43" s="472"/>
      <c r="F43" s="473"/>
      <c r="G43" s="474"/>
      <c r="H43" s="475"/>
      <c r="I43" s="462"/>
      <c r="J43" s="463"/>
    </row>
    <row r="44" spans="1:26" ht="15.75" customHeight="1" x14ac:dyDescent="0.25">
      <c r="A44" s="466" t="s">
        <v>406</v>
      </c>
      <c r="C44" s="462"/>
      <c r="D44" s="462"/>
      <c r="E44" s="472"/>
      <c r="F44" s="487"/>
      <c r="G44" s="488"/>
      <c r="H44" s="489"/>
      <c r="I44" s="489" t="s">
        <v>383</v>
      </c>
      <c r="J44" s="489">
        <f t="shared" ref="J44:Z44" si="1">J33+J42</f>
        <v>0</v>
      </c>
      <c r="K44" s="489">
        <f t="shared" si="1"/>
        <v>0</v>
      </c>
      <c r="L44" s="489">
        <f t="shared" si="1"/>
        <v>0</v>
      </c>
      <c r="M44" s="489">
        <f t="shared" si="1"/>
        <v>0</v>
      </c>
      <c r="N44" s="489">
        <f t="shared" si="1"/>
        <v>0</v>
      </c>
      <c r="O44" s="489">
        <f t="shared" si="1"/>
        <v>0</v>
      </c>
      <c r="P44" s="489">
        <f t="shared" si="1"/>
        <v>0</v>
      </c>
      <c r="Q44" s="489">
        <f t="shared" si="1"/>
        <v>0</v>
      </c>
      <c r="R44" s="489">
        <f t="shared" si="1"/>
        <v>0</v>
      </c>
      <c r="S44" s="489">
        <f t="shared" si="1"/>
        <v>0</v>
      </c>
      <c r="T44" s="489">
        <f t="shared" si="1"/>
        <v>0</v>
      </c>
      <c r="U44" s="489">
        <f t="shared" si="1"/>
        <v>0</v>
      </c>
      <c r="V44" s="489">
        <f t="shared" si="1"/>
        <v>0</v>
      </c>
      <c r="W44" s="489">
        <f t="shared" si="1"/>
        <v>0</v>
      </c>
      <c r="X44" s="489">
        <f t="shared" si="1"/>
        <v>0</v>
      </c>
      <c r="Y44" s="489">
        <f t="shared" si="1"/>
        <v>0</v>
      </c>
      <c r="Z44" s="489">
        <f t="shared" si="1"/>
        <v>0</v>
      </c>
    </row>
    <row r="45" spans="1:26" ht="15.75" customHeight="1" x14ac:dyDescent="0.2">
      <c r="A45" s="462"/>
      <c r="B45" s="462"/>
      <c r="C45" s="462"/>
      <c r="D45" s="462"/>
      <c r="E45" s="462"/>
      <c r="F45" s="470"/>
      <c r="G45" s="477"/>
      <c r="H45" s="464"/>
      <c r="I45" s="462"/>
      <c r="J45" s="463"/>
    </row>
    <row r="46" spans="1:26" ht="15.75" customHeight="1" x14ac:dyDescent="0.25">
      <c r="A46" s="471" t="s">
        <v>411</v>
      </c>
      <c r="B46" s="462"/>
      <c r="C46" s="462"/>
      <c r="D46" s="462"/>
      <c r="E46" s="462"/>
      <c r="F46" s="470"/>
      <c r="G46" s="477"/>
      <c r="H46" s="464"/>
      <c r="I46" s="462"/>
      <c r="J46" s="463"/>
    </row>
    <row r="47" spans="1:26" ht="15.75" customHeight="1" x14ac:dyDescent="0.2">
      <c r="A47" s="472" t="s">
        <v>412</v>
      </c>
      <c r="B47" s="462"/>
      <c r="C47" s="462"/>
      <c r="D47" s="462"/>
      <c r="E47" s="462"/>
      <c r="F47" s="470"/>
      <c r="G47" s="477"/>
      <c r="H47" s="464"/>
      <c r="I47" s="462"/>
      <c r="J47" s="463"/>
    </row>
    <row r="48" spans="1:26" ht="15.75" customHeight="1" x14ac:dyDescent="0.2">
      <c r="A48" s="472"/>
      <c r="B48" s="462"/>
      <c r="C48" s="462"/>
      <c r="D48" s="462"/>
      <c r="E48" s="462"/>
      <c r="F48" s="473"/>
      <c r="G48" s="474"/>
      <c r="H48" s="464"/>
      <c r="I48" s="472" t="s">
        <v>383</v>
      </c>
      <c r="J48" s="476" t="s">
        <v>384</v>
      </c>
    </row>
    <row r="49" spans="1:10" ht="4.5" customHeight="1" x14ac:dyDescent="0.2">
      <c r="A49" s="472"/>
      <c r="B49" s="462"/>
      <c r="C49" s="462"/>
      <c r="D49" s="462"/>
      <c r="E49" s="462"/>
      <c r="F49" s="470"/>
      <c r="G49" s="477"/>
      <c r="H49" s="464"/>
      <c r="I49" s="462"/>
      <c r="J49" s="463"/>
    </row>
    <row r="50" spans="1:10" ht="15.75" customHeight="1" x14ac:dyDescent="0.2">
      <c r="A50" s="462" t="s">
        <v>245</v>
      </c>
      <c r="B50" s="462" t="s">
        <v>439</v>
      </c>
      <c r="C50" s="462"/>
      <c r="D50" s="462"/>
      <c r="E50" s="462"/>
      <c r="F50" s="470"/>
      <c r="G50" s="478"/>
      <c r="H50" s="478"/>
      <c r="I50" s="462" t="s">
        <v>383</v>
      </c>
      <c r="J50" s="479"/>
    </row>
    <row r="51" spans="1:10" ht="15.75" customHeight="1" x14ac:dyDescent="0.2">
      <c r="A51" s="462" t="s">
        <v>245</v>
      </c>
      <c r="B51" s="462" t="s">
        <v>413</v>
      </c>
      <c r="C51" s="462"/>
      <c r="D51" s="462"/>
      <c r="E51" s="462"/>
      <c r="F51" s="470"/>
      <c r="G51" s="478"/>
      <c r="H51" s="478"/>
      <c r="I51" s="462" t="s">
        <v>383</v>
      </c>
      <c r="J51" s="482"/>
    </row>
    <row r="52" spans="1:10" ht="15.75" customHeight="1" x14ac:dyDescent="0.2">
      <c r="A52" s="462" t="s">
        <v>245</v>
      </c>
      <c r="B52" s="462" t="s">
        <v>414</v>
      </c>
      <c r="C52" s="462"/>
      <c r="D52" s="462"/>
      <c r="E52" s="462"/>
      <c r="F52" s="470"/>
      <c r="G52" s="478"/>
      <c r="H52" s="478"/>
      <c r="I52" s="462" t="s">
        <v>383</v>
      </c>
      <c r="J52" s="482"/>
    </row>
    <row r="53" spans="1:10" ht="15.75" customHeight="1" x14ac:dyDescent="0.2">
      <c r="A53" s="462" t="s">
        <v>415</v>
      </c>
      <c r="B53" s="462" t="s">
        <v>416</v>
      </c>
      <c r="C53" s="462"/>
      <c r="D53" s="462"/>
      <c r="E53" s="462"/>
      <c r="F53" s="470"/>
      <c r="G53" s="478"/>
      <c r="H53" s="478"/>
      <c r="I53" s="462" t="s">
        <v>383</v>
      </c>
      <c r="J53" s="482"/>
    </row>
    <row r="54" spans="1:10" ht="15.75" customHeight="1" x14ac:dyDescent="0.2">
      <c r="A54" s="462" t="s">
        <v>245</v>
      </c>
      <c r="B54" s="490" t="s">
        <v>417</v>
      </c>
      <c r="C54" s="462"/>
      <c r="D54" s="462"/>
      <c r="E54" s="462"/>
      <c r="F54" s="470"/>
      <c r="G54" s="478"/>
      <c r="H54" s="478"/>
      <c r="I54" s="462" t="s">
        <v>383</v>
      </c>
      <c r="J54" s="482"/>
    </row>
    <row r="55" spans="1:10" ht="15.75" customHeight="1" x14ac:dyDescent="0.2">
      <c r="A55" s="462"/>
      <c r="B55" s="462" t="s">
        <v>440</v>
      </c>
      <c r="C55" s="462"/>
      <c r="D55" s="462"/>
      <c r="E55" s="462"/>
      <c r="F55" s="470"/>
      <c r="G55" s="478"/>
      <c r="H55" s="478"/>
      <c r="I55" s="462" t="s">
        <v>383</v>
      </c>
      <c r="J55" s="482"/>
    </row>
    <row r="56" spans="1:10" ht="15.75" customHeight="1" x14ac:dyDescent="0.2">
      <c r="A56" s="462"/>
      <c r="B56" s="462" t="s">
        <v>418</v>
      </c>
      <c r="C56" s="462"/>
      <c r="D56" s="485"/>
      <c r="E56" s="485"/>
      <c r="F56" s="470"/>
      <c r="G56" s="478"/>
      <c r="H56" s="478"/>
      <c r="I56" s="462" t="s">
        <v>383</v>
      </c>
      <c r="J56" s="482"/>
    </row>
    <row r="57" spans="1:10" ht="15.75" customHeight="1" x14ac:dyDescent="0.2">
      <c r="A57" s="462"/>
      <c r="B57" s="485"/>
      <c r="C57" s="485"/>
      <c r="D57" s="491"/>
      <c r="E57" s="491"/>
      <c r="F57" s="470"/>
      <c r="G57" s="478"/>
      <c r="H57" s="478"/>
      <c r="I57" s="462" t="s">
        <v>383</v>
      </c>
      <c r="J57" s="482"/>
    </row>
    <row r="58" spans="1:10" ht="15.75" customHeight="1" x14ac:dyDescent="0.2">
      <c r="A58" s="462"/>
      <c r="B58" s="462"/>
      <c r="C58" s="462"/>
      <c r="D58" s="462"/>
      <c r="E58" s="462"/>
      <c r="F58" s="470"/>
      <c r="G58" s="477"/>
      <c r="H58" s="464"/>
      <c r="I58" s="462"/>
      <c r="J58" s="463"/>
    </row>
    <row r="59" spans="1:10" ht="15.75" customHeight="1" x14ac:dyDescent="0.25">
      <c r="A59" s="471" t="s">
        <v>441</v>
      </c>
      <c r="B59" s="472"/>
      <c r="C59" s="462"/>
      <c r="D59" s="462"/>
      <c r="E59" s="462"/>
      <c r="F59" s="470"/>
      <c r="G59" s="477"/>
      <c r="H59" s="464"/>
      <c r="I59" s="462"/>
      <c r="J59" s="463"/>
    </row>
    <row r="60" spans="1:10" s="494" customFormat="1" ht="15.75" customHeight="1" x14ac:dyDescent="0.2">
      <c r="A60" s="492" t="s">
        <v>419</v>
      </c>
      <c r="B60" s="492" t="s">
        <v>442</v>
      </c>
      <c r="C60" s="492"/>
      <c r="D60" s="492"/>
      <c r="E60" s="492"/>
      <c r="F60" s="470"/>
      <c r="G60" s="478"/>
      <c r="H60" s="493"/>
      <c r="I60" s="462" t="s">
        <v>383</v>
      </c>
      <c r="J60" s="479"/>
    </row>
    <row r="61" spans="1:10" ht="15.75" customHeight="1" x14ac:dyDescent="0.2">
      <c r="A61" s="462"/>
      <c r="B61" s="462" t="s">
        <v>443</v>
      </c>
      <c r="C61" s="462"/>
      <c r="D61" s="462"/>
      <c r="E61" s="462"/>
      <c r="F61" s="470"/>
      <c r="G61" s="478"/>
      <c r="H61" s="478"/>
      <c r="I61" s="462"/>
      <c r="J61" s="478"/>
    </row>
    <row r="62" spans="1:10" ht="15.75" customHeight="1" x14ac:dyDescent="0.2">
      <c r="A62" s="462"/>
      <c r="B62" s="462"/>
      <c r="C62" s="462"/>
      <c r="D62" s="462"/>
      <c r="E62" s="462"/>
      <c r="F62" s="470"/>
      <c r="G62" s="478"/>
      <c r="H62" s="478"/>
      <c r="I62" s="462"/>
      <c r="J62" s="478"/>
    </row>
    <row r="63" spans="1:10" ht="15.75" customHeight="1" x14ac:dyDescent="0.25">
      <c r="A63" s="471" t="s">
        <v>444</v>
      </c>
      <c r="B63" s="462"/>
      <c r="C63" s="462"/>
      <c r="D63" s="462"/>
      <c r="E63" s="462"/>
      <c r="F63" s="470"/>
      <c r="G63" s="478"/>
      <c r="H63" s="478"/>
      <c r="I63" s="462"/>
      <c r="J63" s="478"/>
    </row>
    <row r="64" spans="1:10" ht="5.0999999999999996" customHeight="1" x14ac:dyDescent="0.25">
      <c r="A64" s="471"/>
      <c r="B64" s="462"/>
      <c r="C64" s="462"/>
      <c r="D64" s="462"/>
      <c r="E64" s="462"/>
      <c r="F64" s="470"/>
      <c r="G64" s="478"/>
      <c r="H64" s="478"/>
      <c r="I64" s="462"/>
      <c r="J64" s="478"/>
    </row>
    <row r="65" spans="1:11" ht="15.75" customHeight="1" x14ac:dyDescent="0.2">
      <c r="A65" s="492" t="s">
        <v>420</v>
      </c>
      <c r="B65" s="462" t="s">
        <v>421</v>
      </c>
      <c r="C65" s="462"/>
      <c r="D65" s="462"/>
      <c r="E65" s="462"/>
      <c r="F65" s="470"/>
      <c r="G65" s="478"/>
      <c r="H65" s="478"/>
      <c r="I65" s="462" t="s">
        <v>383</v>
      </c>
      <c r="J65" s="479"/>
    </row>
    <row r="66" spans="1:11" ht="15.75" customHeight="1" x14ac:dyDescent="0.2">
      <c r="A66" s="462"/>
      <c r="B66" s="462" t="s">
        <v>445</v>
      </c>
      <c r="C66" s="462"/>
      <c r="D66" s="483"/>
      <c r="E66" s="483"/>
      <c r="F66" s="470"/>
      <c r="G66" s="478"/>
      <c r="H66" s="478"/>
      <c r="I66" s="462"/>
      <c r="J66" s="478"/>
    </row>
    <row r="67" spans="1:11" x14ac:dyDescent="0.2">
      <c r="D67" s="495"/>
      <c r="E67" s="495"/>
      <c r="F67" s="496"/>
      <c r="G67" s="497"/>
      <c r="K67" s="500"/>
    </row>
    <row r="68" spans="1:11" s="486" customFormat="1" ht="15.75" customHeight="1" x14ac:dyDescent="0.25">
      <c r="A68" s="466" t="s">
        <v>422</v>
      </c>
      <c r="B68" s="501"/>
      <c r="C68" s="466"/>
      <c r="D68" s="472"/>
      <c r="E68" s="472"/>
      <c r="F68" s="487"/>
      <c r="G68" s="488"/>
      <c r="H68" s="502"/>
      <c r="I68" s="466" t="s">
        <v>383</v>
      </c>
      <c r="J68" s="489">
        <f>SUM(J50:J65)</f>
        <v>0</v>
      </c>
    </row>
    <row r="69" spans="1:11" s="486" customFormat="1" ht="15.75" customHeight="1" x14ac:dyDescent="0.25">
      <c r="A69" s="466"/>
      <c r="B69" s="501"/>
      <c r="C69" s="466"/>
      <c r="D69" s="472"/>
      <c r="E69" s="472"/>
      <c r="F69" s="487"/>
      <c r="G69" s="488"/>
      <c r="H69" s="502"/>
      <c r="I69" s="466"/>
      <c r="J69" s="489"/>
    </row>
    <row r="70" spans="1:11" s="486" customFormat="1" ht="15.75" customHeight="1" x14ac:dyDescent="0.25">
      <c r="A70" s="466"/>
      <c r="B70" s="501"/>
      <c r="C70" s="466"/>
      <c r="D70" s="472"/>
      <c r="E70" s="472"/>
      <c r="F70" s="487"/>
      <c r="G70" s="488"/>
      <c r="H70" s="502"/>
      <c r="I70" s="466"/>
      <c r="J70" s="489"/>
    </row>
    <row r="71" spans="1:11" ht="15.75" customHeight="1" x14ac:dyDescent="0.2">
      <c r="A71" s="462"/>
      <c r="B71" s="462"/>
      <c r="C71" s="462"/>
      <c r="D71" s="462"/>
      <c r="E71" s="462"/>
      <c r="F71" s="470"/>
      <c r="G71" s="477"/>
      <c r="H71" s="464"/>
      <c r="I71" s="462"/>
      <c r="J71" s="463"/>
    </row>
    <row r="72" spans="1:11" s="486" customFormat="1" ht="15.75" customHeight="1" x14ac:dyDescent="0.25">
      <c r="A72" s="503" t="s">
        <v>474</v>
      </c>
      <c r="B72" s="503"/>
      <c r="C72" s="503"/>
      <c r="D72" s="503"/>
      <c r="E72" s="503"/>
      <c r="F72" s="504"/>
      <c r="G72" s="505"/>
      <c r="H72" s="506"/>
      <c r="I72" s="506" t="s">
        <v>383</v>
      </c>
      <c r="J72" s="506">
        <f>J68-J44</f>
        <v>0</v>
      </c>
    </row>
    <row r="73" spans="1:11" ht="15.75" customHeight="1" x14ac:dyDescent="0.2">
      <c r="A73" s="462"/>
      <c r="B73" s="462"/>
      <c r="C73" s="462"/>
      <c r="D73" s="462"/>
      <c r="E73" s="462"/>
      <c r="F73" s="462"/>
      <c r="G73" s="463"/>
      <c r="H73" s="464"/>
      <c r="I73" s="462"/>
      <c r="J73" s="463"/>
    </row>
    <row r="74" spans="1:11" ht="15.75" customHeight="1" x14ac:dyDescent="0.2">
      <c r="A74" s="462" t="s">
        <v>424</v>
      </c>
      <c r="B74" s="472" t="s">
        <v>446</v>
      </c>
      <c r="C74" s="462"/>
      <c r="D74" s="462"/>
      <c r="E74" s="462"/>
      <c r="F74" s="462"/>
      <c r="G74" s="463"/>
      <c r="H74" s="464"/>
      <c r="I74" s="462" t="s">
        <v>383</v>
      </c>
      <c r="J74" s="479">
        <f>IF(J72&lt;=0,0,J72)</f>
        <v>0</v>
      </c>
      <c r="K74" s="507"/>
    </row>
    <row r="75" spans="1:11" ht="15.75" customHeight="1" x14ac:dyDescent="0.2">
      <c r="A75" s="462"/>
      <c r="B75" s="462"/>
      <c r="C75" s="462"/>
      <c r="D75" s="462"/>
      <c r="E75" s="462"/>
      <c r="F75" s="462"/>
      <c r="G75" s="463"/>
      <c r="H75" s="464"/>
      <c r="I75" s="462"/>
      <c r="J75" s="463"/>
    </row>
    <row r="76" spans="1:11" ht="15.75" customHeight="1" x14ac:dyDescent="0.2">
      <c r="A76" s="462" t="s">
        <v>423</v>
      </c>
      <c r="B76" s="462" t="s">
        <v>447</v>
      </c>
      <c r="C76" s="462"/>
      <c r="D76" s="462"/>
      <c r="E76" s="462"/>
      <c r="F76" s="462"/>
      <c r="G76" s="463"/>
      <c r="H76" s="464"/>
      <c r="I76" s="462"/>
      <c r="J76" s="463"/>
    </row>
    <row r="77" spans="1:11" ht="5.0999999999999996" customHeight="1" x14ac:dyDescent="0.2">
      <c r="A77" s="462"/>
      <c r="B77" s="462"/>
      <c r="C77" s="462"/>
      <c r="D77" s="462"/>
      <c r="E77" s="462"/>
      <c r="F77" s="462"/>
      <c r="G77" s="463"/>
      <c r="H77" s="464"/>
      <c r="I77" s="462"/>
      <c r="J77" s="463"/>
    </row>
    <row r="78" spans="1:11" ht="15.75" customHeight="1" x14ac:dyDescent="0.2">
      <c r="A78" s="462"/>
      <c r="B78" s="508" t="s">
        <v>448</v>
      </c>
      <c r="C78" s="509"/>
      <c r="D78" s="509"/>
      <c r="E78" s="509"/>
      <c r="F78" s="509"/>
      <c r="G78" s="509"/>
      <c r="H78" s="464"/>
      <c r="I78" s="462" t="s">
        <v>383</v>
      </c>
      <c r="J78" s="479">
        <f>IF(J74&lt;&gt;0,0,IF(J72&gt;1900,950,IF((J72/2&gt;=0),J72/2,0)))</f>
        <v>0</v>
      </c>
      <c r="K78" s="500"/>
    </row>
    <row r="79" spans="1:11" ht="15.75" customHeight="1" x14ac:dyDescent="0.2">
      <c r="A79" s="462"/>
      <c r="B79" s="510" t="s">
        <v>449</v>
      </c>
      <c r="C79" s="462"/>
      <c r="D79" s="462"/>
      <c r="E79" s="462"/>
      <c r="F79" s="462"/>
      <c r="G79" s="463"/>
      <c r="H79" s="464"/>
      <c r="I79" s="462"/>
      <c r="J79" s="511"/>
      <c r="K79" s="500"/>
    </row>
    <row r="80" spans="1:11" ht="15.75" customHeight="1" x14ac:dyDescent="0.2">
      <c r="A80" s="462"/>
      <c r="B80" s="462"/>
      <c r="C80" s="462"/>
      <c r="D80" s="462"/>
      <c r="E80" s="462"/>
      <c r="F80" s="462"/>
      <c r="G80" s="463"/>
      <c r="H80" s="464"/>
      <c r="I80" s="462"/>
      <c r="J80" s="463"/>
    </row>
    <row r="81" spans="1:10" ht="15.75" customHeight="1" x14ac:dyDescent="0.25">
      <c r="A81" s="512" t="s">
        <v>450</v>
      </c>
      <c r="B81" s="462"/>
      <c r="C81" s="462"/>
      <c r="D81" s="462"/>
      <c r="E81" s="462"/>
      <c r="F81" s="462"/>
      <c r="G81" s="463"/>
      <c r="H81" s="464"/>
      <c r="I81" s="462"/>
      <c r="J81" s="463"/>
    </row>
    <row r="82" spans="1:10" s="486" customFormat="1" ht="15.75" customHeight="1" x14ac:dyDescent="0.25">
      <c r="A82" s="503" t="s">
        <v>451</v>
      </c>
      <c r="B82" s="503"/>
      <c r="C82" s="503"/>
      <c r="D82" s="503"/>
      <c r="E82" s="513"/>
      <c r="F82" s="513"/>
      <c r="G82" s="514"/>
      <c r="H82" s="515"/>
      <c r="I82" s="503" t="s">
        <v>383</v>
      </c>
      <c r="J82" s="516">
        <f>J78+J74</f>
        <v>0</v>
      </c>
    </row>
    <row r="83" spans="1:10" ht="15.75" customHeight="1" x14ac:dyDescent="0.2">
      <c r="A83" s="462"/>
      <c r="B83" s="462"/>
      <c r="C83" s="462"/>
      <c r="D83" s="462"/>
      <c r="E83" s="462"/>
      <c r="F83" s="462"/>
      <c r="G83" s="463"/>
      <c r="H83" s="464"/>
      <c r="I83" s="462"/>
      <c r="J83" s="463"/>
    </row>
    <row r="84" spans="1:10" ht="15.75" customHeight="1" x14ac:dyDescent="0.2">
      <c r="A84" s="517" t="s">
        <v>452</v>
      </c>
      <c r="B84" s="462"/>
      <c r="C84" s="462"/>
      <c r="D84" s="462"/>
      <c r="E84" s="462"/>
      <c r="F84" s="462"/>
      <c r="G84" s="463"/>
      <c r="H84" s="464"/>
      <c r="I84" s="462"/>
      <c r="J84" s="463"/>
    </row>
    <row r="85" spans="1:10" ht="15.75" customHeight="1" x14ac:dyDescent="0.2">
      <c r="A85" s="517" t="s">
        <v>453</v>
      </c>
      <c r="B85" s="462"/>
      <c r="C85" s="462"/>
      <c r="D85" s="462"/>
      <c r="E85" s="462"/>
      <c r="F85" s="462"/>
      <c r="G85" s="463"/>
      <c r="H85" s="464"/>
      <c r="I85" s="462"/>
      <c r="J85" s="463"/>
    </row>
    <row r="86" spans="1:10" ht="15.75" customHeight="1" x14ac:dyDescent="0.2">
      <c r="A86" s="518"/>
      <c r="B86" s="462"/>
      <c r="C86" s="462"/>
      <c r="D86" s="462"/>
      <c r="E86" s="462"/>
      <c r="F86" s="462"/>
      <c r="G86" s="463"/>
      <c r="H86" s="464"/>
      <c r="I86" s="462"/>
      <c r="J86" s="463"/>
    </row>
    <row r="87" spans="1:10" ht="15.75" customHeight="1" x14ac:dyDescent="0.2">
      <c r="A87" s="517" t="s">
        <v>454</v>
      </c>
      <c r="B87" s="462"/>
      <c r="C87" s="462"/>
      <c r="D87" s="462"/>
      <c r="E87" s="462"/>
      <c r="F87" s="462"/>
      <c r="G87" s="463"/>
      <c r="H87" s="464"/>
      <c r="I87" s="462"/>
      <c r="J87" s="463"/>
    </row>
    <row r="88" spans="1:10" ht="15.75" customHeight="1" x14ac:dyDescent="0.2">
      <c r="A88" s="517" t="s">
        <v>455</v>
      </c>
      <c r="B88" s="462"/>
      <c r="C88" s="462"/>
      <c r="D88" s="462"/>
      <c r="E88" s="462"/>
      <c r="F88" s="462"/>
      <c r="G88" s="463"/>
      <c r="H88" s="464"/>
      <c r="I88" s="462"/>
      <c r="J88" s="463"/>
    </row>
    <row r="89" spans="1:10" ht="15.75" customHeight="1" x14ac:dyDescent="0.2">
      <c r="A89" s="517" t="s">
        <v>456</v>
      </c>
      <c r="B89" s="462"/>
      <c r="C89" s="462"/>
      <c r="D89" s="462"/>
      <c r="E89" s="462"/>
      <c r="F89" s="462"/>
      <c r="G89" s="463"/>
      <c r="H89" s="464"/>
      <c r="I89" s="462"/>
      <c r="J89" s="463"/>
    </row>
    <row r="90" spans="1:10" ht="15.75" customHeight="1" x14ac:dyDescent="0.2">
      <c r="A90" s="518"/>
      <c r="B90" s="462"/>
      <c r="C90" s="462"/>
      <c r="D90" s="462"/>
      <c r="E90" s="462"/>
      <c r="F90" s="462"/>
      <c r="G90" s="463"/>
      <c r="H90" s="464"/>
      <c r="I90" s="462"/>
      <c r="J90" s="463"/>
    </row>
    <row r="91" spans="1:10" ht="15.75" customHeight="1" x14ac:dyDescent="0.2">
      <c r="A91" s="518" t="s">
        <v>457</v>
      </c>
      <c r="B91" s="462"/>
      <c r="C91" s="462"/>
      <c r="D91" s="462"/>
      <c r="E91" s="462"/>
      <c r="F91" s="462"/>
      <c r="G91" s="463"/>
      <c r="H91" s="464"/>
      <c r="I91" s="462"/>
      <c r="J91" s="463"/>
    </row>
    <row r="92" spans="1:10" ht="15.75" customHeight="1" x14ac:dyDescent="0.2">
      <c r="A92" s="518" t="s">
        <v>458</v>
      </c>
      <c r="B92" s="462"/>
      <c r="C92" s="462"/>
      <c r="D92" s="462"/>
      <c r="E92" s="462"/>
      <c r="F92" s="462"/>
      <c r="G92" s="463"/>
      <c r="H92" s="464"/>
      <c r="I92" s="462"/>
      <c r="J92" s="463"/>
    </row>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sheetData>
  <mergeCells count="4">
    <mergeCell ref="B4:F4"/>
    <mergeCell ref="I4:J6"/>
    <mergeCell ref="B5:F5"/>
    <mergeCell ref="B6:F6"/>
  </mergeCells>
  <pageMargins left="0.78740157480314998" right="0.59055118110236204" top="0.59055118110236204" bottom="0.59055118110236204" header="0.511811023622047" footer="0.511811023622047"/>
  <pageSetup paperSize="9" scale="96" fitToHeight="0" orientation="portrait" r:id="rId1"/>
  <headerFooter alignWithMargins="0"/>
  <rowBreaks count="1" manualBreakCount="1">
    <brk id="44"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81"/>
  <sheetViews>
    <sheetView showGridLines="0" zoomScaleNormal="100" zoomScaleSheetLayoutView="100" workbookViewId="0">
      <selection sqref="A1:H1"/>
    </sheetView>
  </sheetViews>
  <sheetFormatPr baseColWidth="10" defaultColWidth="11.5703125" defaultRowHeight="12.75" x14ac:dyDescent="0.2"/>
  <cols>
    <col min="1" max="6" width="13.85546875" style="114" customWidth="1"/>
    <col min="7" max="7" width="17.140625" style="114" customWidth="1"/>
    <col min="8" max="16384" width="11.5703125" style="114"/>
  </cols>
  <sheetData>
    <row r="1" spans="1:8" ht="54.75" customHeight="1" x14ac:dyDescent="0.2">
      <c r="A1" s="606" t="s">
        <v>73</v>
      </c>
      <c r="B1" s="607"/>
      <c r="C1" s="607"/>
      <c r="D1" s="607"/>
      <c r="E1" s="607"/>
      <c r="F1" s="607"/>
      <c r="G1" s="607"/>
      <c r="H1" s="608"/>
    </row>
    <row r="2" spans="1:8" s="8" customFormat="1" ht="11.25" x14ac:dyDescent="0.2">
      <c r="A2" s="609" t="s">
        <v>74</v>
      </c>
      <c r="B2" s="609"/>
      <c r="C2" s="609"/>
      <c r="D2" s="609"/>
      <c r="E2" s="609"/>
      <c r="F2" s="609"/>
      <c r="G2" s="609"/>
      <c r="H2" s="609"/>
    </row>
    <row r="3" spans="1:8" s="8" customFormat="1" ht="11.25" x14ac:dyDescent="0.2">
      <c r="A3" s="374"/>
      <c r="B3" s="374"/>
      <c r="C3" s="374"/>
      <c r="D3" s="374"/>
      <c r="E3" s="374"/>
      <c r="F3" s="374"/>
      <c r="G3" s="374"/>
    </row>
    <row r="4" spans="1:8" s="1" customFormat="1" ht="14.25" x14ac:dyDescent="0.2">
      <c r="A4" s="115" t="s">
        <v>299</v>
      </c>
    </row>
    <row r="5" spans="1:8" s="1" customFormat="1" ht="14.25" x14ac:dyDescent="0.2">
      <c r="A5" s="116" t="s">
        <v>300</v>
      </c>
      <c r="C5" s="35"/>
    </row>
    <row r="7" spans="1:8" ht="18" x14ac:dyDescent="0.25">
      <c r="A7" s="117" t="s">
        <v>75</v>
      </c>
    </row>
    <row r="8" spans="1:8" s="1" customFormat="1" ht="14.25" x14ac:dyDescent="0.2">
      <c r="A8" s="118" t="s">
        <v>301</v>
      </c>
    </row>
    <row r="9" spans="1:8" s="1" customFormat="1" ht="14.25" x14ac:dyDescent="0.2">
      <c r="A9" s="7" t="s">
        <v>302</v>
      </c>
    </row>
    <row r="10" spans="1:8" s="1" customFormat="1" ht="14.25" x14ac:dyDescent="0.2">
      <c r="A10" s="118" t="s">
        <v>303</v>
      </c>
    </row>
    <row r="11" spans="1:8" s="1" customFormat="1" ht="14.25" x14ac:dyDescent="0.2">
      <c r="A11" s="7" t="s">
        <v>304</v>
      </c>
    </row>
    <row r="12" spans="1:8" ht="9" customHeight="1" x14ac:dyDescent="0.2"/>
    <row r="13" spans="1:8" ht="18" x14ac:dyDescent="0.25">
      <c r="A13" s="117" t="s">
        <v>76</v>
      </c>
    </row>
    <row r="14" spans="1:8" x14ac:dyDescent="0.2">
      <c r="A14" s="118" t="s">
        <v>305</v>
      </c>
    </row>
    <row r="15" spans="1:8" x14ac:dyDescent="0.2">
      <c r="A15" s="114" t="s">
        <v>306</v>
      </c>
    </row>
    <row r="16" spans="1:8" ht="9" customHeight="1" x14ac:dyDescent="0.2"/>
    <row r="17" spans="1:1" x14ac:dyDescent="0.2">
      <c r="A17" s="118" t="s">
        <v>307</v>
      </c>
    </row>
    <row r="18" spans="1:1" x14ac:dyDescent="0.2">
      <c r="A18" s="114" t="s">
        <v>308</v>
      </c>
    </row>
    <row r="19" spans="1:1" x14ac:dyDescent="0.2">
      <c r="A19" s="118" t="s">
        <v>77</v>
      </c>
    </row>
    <row r="20" spans="1:1" ht="9" customHeight="1" x14ac:dyDescent="0.2"/>
    <row r="21" spans="1:1" ht="18" x14ac:dyDescent="0.25">
      <c r="A21" s="117" t="s">
        <v>187</v>
      </c>
    </row>
    <row r="22" spans="1:1" x14ac:dyDescent="0.2">
      <c r="A22" s="118" t="s">
        <v>309</v>
      </c>
    </row>
    <row r="23" spans="1:1" x14ac:dyDescent="0.2">
      <c r="A23" s="114" t="s">
        <v>310</v>
      </c>
    </row>
    <row r="24" spans="1:1" ht="9" customHeight="1" x14ac:dyDescent="0.2"/>
    <row r="25" spans="1:1" ht="18" x14ac:dyDescent="0.25">
      <c r="A25" s="117" t="s">
        <v>78</v>
      </c>
    </row>
    <row r="26" spans="1:1" x14ac:dyDescent="0.2">
      <c r="A26" s="118" t="s">
        <v>311</v>
      </c>
    </row>
    <row r="27" spans="1:1" x14ac:dyDescent="0.2">
      <c r="A27" s="7" t="s">
        <v>312</v>
      </c>
    </row>
    <row r="28" spans="1:1" ht="9" customHeight="1" x14ac:dyDescent="0.2"/>
    <row r="29" spans="1:1" ht="18" x14ac:dyDescent="0.25">
      <c r="A29" s="117" t="s">
        <v>79</v>
      </c>
    </row>
    <row r="30" spans="1:1" x14ac:dyDescent="0.2">
      <c r="A30" s="118" t="s">
        <v>313</v>
      </c>
    </row>
    <row r="31" spans="1:1" x14ac:dyDescent="0.2">
      <c r="A31" s="7" t="s">
        <v>314</v>
      </c>
    </row>
    <row r="32" spans="1:1" ht="9" customHeight="1" x14ac:dyDescent="0.2"/>
    <row r="33" spans="1:1" ht="18" x14ac:dyDescent="0.25">
      <c r="A33" s="117" t="s">
        <v>80</v>
      </c>
    </row>
    <row r="34" spans="1:1" x14ac:dyDescent="0.2">
      <c r="A34" s="118" t="s">
        <v>81</v>
      </c>
    </row>
    <row r="35" spans="1:1" ht="9" customHeight="1" x14ac:dyDescent="0.2"/>
    <row r="36" spans="1:1" x14ac:dyDescent="0.2">
      <c r="A36" s="118" t="s">
        <v>82</v>
      </c>
    </row>
    <row r="37" spans="1:1" x14ac:dyDescent="0.2">
      <c r="A37" s="118" t="s">
        <v>83</v>
      </c>
    </row>
    <row r="38" spans="1:1" ht="3" customHeight="1" x14ac:dyDescent="0.2">
      <c r="A38" s="7"/>
    </row>
    <row r="39" spans="1:1" x14ac:dyDescent="0.2">
      <c r="A39" s="118" t="s">
        <v>315</v>
      </c>
    </row>
    <row r="40" spans="1:1" ht="3" customHeight="1" x14ac:dyDescent="0.2">
      <c r="A40" s="7"/>
    </row>
    <row r="41" spans="1:1" x14ac:dyDescent="0.2">
      <c r="A41" s="118" t="s">
        <v>316</v>
      </c>
    </row>
    <row r="42" spans="1:1" x14ac:dyDescent="0.2">
      <c r="A42" s="118" t="s">
        <v>317</v>
      </c>
    </row>
    <row r="43" spans="1:1" x14ac:dyDescent="0.2">
      <c r="A43" s="118"/>
    </row>
    <row r="44" spans="1:1" ht="18" x14ac:dyDescent="0.25">
      <c r="A44" s="117" t="s">
        <v>186</v>
      </c>
    </row>
    <row r="45" spans="1:1" x14ac:dyDescent="0.2">
      <c r="A45" s="118" t="s">
        <v>318</v>
      </c>
    </row>
    <row r="46" spans="1:1" x14ac:dyDescent="0.2">
      <c r="A46" s="118" t="s">
        <v>319</v>
      </c>
    </row>
    <row r="47" spans="1:1" ht="9" customHeight="1" x14ac:dyDescent="0.2"/>
    <row r="48" spans="1:1" ht="18" x14ac:dyDescent="0.25">
      <c r="A48" s="117" t="s">
        <v>84</v>
      </c>
    </row>
    <row r="49" spans="1:7" x14ac:dyDescent="0.2">
      <c r="A49" s="118" t="s">
        <v>85</v>
      </c>
    </row>
    <row r="50" spans="1:7" x14ac:dyDescent="0.2">
      <c r="A50" s="118" t="s">
        <v>320</v>
      </c>
    </row>
    <row r="51" spans="1:7" x14ac:dyDescent="0.2">
      <c r="A51" s="7" t="s">
        <v>321</v>
      </c>
    </row>
    <row r="52" spans="1:7" x14ac:dyDescent="0.2">
      <c r="A52" s="7"/>
    </row>
    <row r="53" spans="1:7" x14ac:dyDescent="0.2">
      <c r="A53" s="118" t="s">
        <v>86</v>
      </c>
    </row>
    <row r="54" spans="1:7" x14ac:dyDescent="0.2">
      <c r="A54" s="118"/>
    </row>
    <row r="55" spans="1:7" x14ac:dyDescent="0.2">
      <c r="A55" s="118" t="s">
        <v>322</v>
      </c>
    </row>
    <row r="56" spans="1:7" x14ac:dyDescent="0.2">
      <c r="A56" s="7"/>
    </row>
    <row r="57" spans="1:7" ht="15" x14ac:dyDescent="0.2">
      <c r="A57" s="119" t="s">
        <v>87</v>
      </c>
    </row>
    <row r="58" spans="1:7" ht="6.75" customHeight="1" x14ac:dyDescent="0.2"/>
    <row r="59" spans="1:7" ht="6.75" customHeight="1" x14ac:dyDescent="0.2">
      <c r="A59" s="11"/>
      <c r="B59" s="11"/>
      <c r="C59" s="120"/>
    </row>
    <row r="60" spans="1:7" x14ac:dyDescent="0.2">
      <c r="D60" s="11"/>
    </row>
    <row r="61" spans="1:7" ht="14.25" x14ac:dyDescent="0.2">
      <c r="A61" s="610" t="str">
        <f ca="1">Gesuch!A103&amp;", "&amp;TEXT(Gesuch!T103,"TT.MM.JJJJJ")</f>
        <v>, 05.12.2024</v>
      </c>
      <c r="B61" s="610"/>
      <c r="C61" s="610"/>
      <c r="E61" s="610" t="str">
        <f>IF(Gesuch!C39="","",A61)</f>
        <v/>
      </c>
      <c r="F61" s="610"/>
      <c r="G61" s="610"/>
    </row>
    <row r="62" spans="1:7" ht="14.25" x14ac:dyDescent="0.2">
      <c r="A62" s="121" t="s">
        <v>88</v>
      </c>
      <c r="B62" s="122"/>
      <c r="C62" s="123"/>
      <c r="D62" s="123"/>
      <c r="E62" s="121" t="s">
        <v>88</v>
      </c>
      <c r="F62" s="11"/>
      <c r="G62" s="11"/>
    </row>
    <row r="63" spans="1:7" x14ac:dyDescent="0.2">
      <c r="B63" s="122"/>
      <c r="C63" s="611"/>
      <c r="D63" s="611"/>
      <c r="E63" s="11"/>
      <c r="F63" s="11"/>
      <c r="G63" s="11"/>
    </row>
    <row r="64" spans="1:7" ht="14.25" x14ac:dyDescent="0.2">
      <c r="A64" s="610" t="str">
        <f>SUBSTITUTE(GS_NAME &amp; " " &amp; GS_VORNAME,"&lt;", "")</f>
        <v xml:space="preserve"> </v>
      </c>
      <c r="B64" s="610"/>
      <c r="C64" s="610"/>
      <c r="D64" s="122"/>
      <c r="E64" s="610" t="str">
        <f>SUBSTITUTE(GS_ZivHeiName &amp; " " &amp; GS_ZivHeiVorname,"&lt;", "")</f>
        <v xml:space="preserve"> </v>
      </c>
      <c r="F64" s="610"/>
      <c r="G64" s="610"/>
    </row>
    <row r="65" spans="1:7" x14ac:dyDescent="0.2">
      <c r="E65" s="124"/>
      <c r="F65" s="11"/>
      <c r="G65" s="11"/>
    </row>
    <row r="66" spans="1:7" x14ac:dyDescent="0.2">
      <c r="E66" s="11"/>
      <c r="F66" s="11"/>
      <c r="G66" s="11"/>
    </row>
    <row r="67" spans="1:7" x14ac:dyDescent="0.2">
      <c r="D67" s="11"/>
    </row>
    <row r="69" spans="1:7" ht="14.25" x14ac:dyDescent="0.2">
      <c r="A69" s="605"/>
      <c r="B69" s="605"/>
      <c r="C69" s="605"/>
      <c r="E69" s="605"/>
      <c r="F69" s="605"/>
      <c r="G69" s="605"/>
    </row>
    <row r="70" spans="1:7" x14ac:dyDescent="0.2">
      <c r="A70" s="114" t="s">
        <v>89</v>
      </c>
      <c r="E70" s="114" t="s">
        <v>89</v>
      </c>
    </row>
    <row r="71" spans="1:7" ht="14.25" x14ac:dyDescent="0.2">
      <c r="A71" s="1"/>
      <c r="D71" s="11"/>
      <c r="E71" s="1"/>
    </row>
    <row r="72" spans="1:7" x14ac:dyDescent="0.2">
      <c r="C72" s="11"/>
      <c r="D72" s="11"/>
    </row>
    <row r="73" spans="1:7" x14ac:dyDescent="0.2">
      <c r="C73" s="11"/>
      <c r="D73" s="11"/>
    </row>
    <row r="74" spans="1:7" x14ac:dyDescent="0.2">
      <c r="C74" s="11"/>
      <c r="D74" s="11"/>
    </row>
    <row r="75" spans="1:7" x14ac:dyDescent="0.2">
      <c r="C75" s="11"/>
      <c r="D75" s="11"/>
    </row>
    <row r="76" spans="1:7" x14ac:dyDescent="0.2">
      <c r="A76" s="125"/>
      <c r="B76" s="12"/>
      <c r="C76" s="10"/>
      <c r="D76" s="12"/>
    </row>
    <row r="77" spans="1:7" x14ac:dyDescent="0.2">
      <c r="A77" s="126"/>
      <c r="B77" s="126"/>
      <c r="C77" s="12"/>
      <c r="D77" s="12"/>
    </row>
    <row r="78" spans="1:7" x14ac:dyDescent="0.2">
      <c r="A78" s="126"/>
      <c r="B78" s="126"/>
      <c r="C78" s="12"/>
      <c r="D78" s="12"/>
    </row>
    <row r="79" spans="1:7" x14ac:dyDescent="0.2">
      <c r="A79" s="126"/>
      <c r="B79" s="126"/>
      <c r="C79" s="12"/>
      <c r="D79" s="12"/>
    </row>
    <row r="80" spans="1:7" x14ac:dyDescent="0.2">
      <c r="A80" s="126"/>
      <c r="B80" s="126"/>
      <c r="C80" s="12"/>
      <c r="D80" s="12"/>
    </row>
    <row r="81" spans="1:4" x14ac:dyDescent="0.2">
      <c r="A81" s="126"/>
      <c r="B81" s="126"/>
      <c r="C81" s="12"/>
      <c r="D81" s="12"/>
    </row>
  </sheetData>
  <mergeCells count="9">
    <mergeCell ref="A69:C69"/>
    <mergeCell ref="E69:G69"/>
    <mergeCell ref="A1:H1"/>
    <mergeCell ref="A2:H2"/>
    <mergeCell ref="A61:C61"/>
    <mergeCell ref="E61:G61"/>
    <mergeCell ref="C63:D63"/>
    <mergeCell ref="A64:C64"/>
    <mergeCell ref="E64:G64"/>
  </mergeCells>
  <pageMargins left="0.6692913385826772" right="0.51181102362204722" top="0.6692913385826772" bottom="0.70866141732283472" header="0.39370078740157483" footer="0.35433070866141736"/>
  <pageSetup paperSize="9" scale="8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386"/>
      <c r="B1" s="387"/>
      <c r="C1" s="387"/>
      <c r="D1" s="387"/>
      <c r="E1" s="387"/>
      <c r="F1" s="387"/>
      <c r="G1" s="387"/>
      <c r="H1" s="388"/>
      <c r="I1" s="10"/>
    </row>
    <row r="2" spans="1:9" x14ac:dyDescent="0.2">
      <c r="A2" s="389"/>
      <c r="B2" s="381"/>
      <c r="C2" s="381"/>
      <c r="D2" s="381"/>
      <c r="E2" s="381"/>
      <c r="F2" s="381"/>
      <c r="G2" s="381"/>
      <c r="H2" s="390"/>
      <c r="I2" s="10"/>
    </row>
    <row r="3" spans="1:9" ht="23.25" x14ac:dyDescent="0.2">
      <c r="A3" s="612" t="s">
        <v>90</v>
      </c>
      <c r="B3" s="613"/>
      <c r="C3" s="613"/>
      <c r="D3" s="613"/>
      <c r="E3" s="613"/>
      <c r="F3" s="613"/>
      <c r="G3" s="613"/>
      <c r="H3" s="614"/>
      <c r="I3" s="10"/>
    </row>
    <row r="4" spans="1:9" ht="13.5" customHeight="1" x14ac:dyDescent="0.35">
      <c r="A4" s="615"/>
      <c r="B4" s="616"/>
      <c r="C4" s="616"/>
      <c r="D4" s="616"/>
      <c r="E4" s="616"/>
      <c r="F4" s="616"/>
      <c r="G4" s="616"/>
      <c r="H4" s="617"/>
      <c r="I4" s="10"/>
    </row>
    <row r="5" spans="1:9" x14ac:dyDescent="0.2">
      <c r="A5" s="391"/>
      <c r="B5" s="392"/>
      <c r="C5" s="392"/>
      <c r="D5" s="392"/>
      <c r="E5" s="392"/>
      <c r="F5" s="392"/>
      <c r="G5" s="392"/>
      <c r="H5" s="393"/>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618" t="s">
        <v>4</v>
      </c>
      <c r="B8" s="618"/>
      <c r="C8" s="536" t="str">
        <f>IF(Gesuch!F7&lt;&gt;"",Gesuch!F7,"")</f>
        <v/>
      </c>
      <c r="D8" s="537"/>
      <c r="E8" s="537"/>
      <c r="F8" s="1" t="s">
        <v>3</v>
      </c>
      <c r="G8" s="623" t="str">
        <f>IF(Gesuch!N7&lt;&gt;"",Gesuch!N7,"")</f>
        <v/>
      </c>
      <c r="H8" s="623"/>
    </row>
    <row r="9" spans="1:9" s="1" customFormat="1" ht="18" customHeight="1" x14ac:dyDescent="0.2">
      <c r="A9" s="618" t="s">
        <v>12</v>
      </c>
      <c r="B9" s="618"/>
      <c r="C9" s="537" t="str">
        <f>IF(Gesuch!F15&lt;&gt;"",Gesuch!F15,"")</f>
        <v/>
      </c>
      <c r="D9" s="537"/>
      <c r="E9" s="537"/>
      <c r="F9" s="537"/>
      <c r="G9" s="537"/>
      <c r="H9" s="546"/>
    </row>
    <row r="10" spans="1:9" s="1" customFormat="1" ht="18" customHeight="1" x14ac:dyDescent="0.2">
      <c r="A10" s="618" t="s">
        <v>91</v>
      </c>
      <c r="B10" s="618"/>
      <c r="C10" s="537" t="str">
        <f>IF(Gesuch!N15&lt;&gt;"",Gesuch!N15,"")</f>
        <v/>
      </c>
      <c r="D10" s="537"/>
      <c r="E10" s="537"/>
      <c r="F10" s="537"/>
      <c r="G10" s="537"/>
      <c r="H10" s="546"/>
    </row>
    <row r="11" spans="1:9" s="1" customFormat="1" ht="18" customHeight="1" x14ac:dyDescent="0.2">
      <c r="A11" s="618" t="s">
        <v>92</v>
      </c>
      <c r="B11" s="618"/>
      <c r="C11" s="536" t="str">
        <f>IF(GS_GebDat&lt;&gt;"",GS_GebDat,"")</f>
        <v/>
      </c>
      <c r="D11" s="537"/>
      <c r="E11" s="537"/>
      <c r="F11" s="21"/>
      <c r="G11" s="21"/>
      <c r="H11" s="21"/>
    </row>
    <row r="12" spans="1:9" s="1" customFormat="1" ht="18" customHeight="1" x14ac:dyDescent="0.2">
      <c r="A12" s="618" t="s">
        <v>6</v>
      </c>
      <c r="B12" s="618"/>
      <c r="C12" s="536" t="str">
        <f>IF(Gesuch!N9&lt;&gt;"",Gesuch!N9,"")</f>
        <v/>
      </c>
      <c r="D12" s="537"/>
      <c r="E12" s="537"/>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620" t="s">
        <v>184</v>
      </c>
      <c r="B19" s="620"/>
      <c r="C19" s="620"/>
      <c r="D19" s="620"/>
      <c r="E19" s="620"/>
      <c r="F19" s="620"/>
      <c r="G19" s="620"/>
      <c r="H19" s="621"/>
    </row>
    <row r="20" spans="1:8" s="1" customFormat="1" ht="14.25" x14ac:dyDescent="0.2"/>
    <row r="21" spans="1:8" s="1" customFormat="1" ht="14.25" x14ac:dyDescent="0.2">
      <c r="A21" s="39" t="s">
        <v>95</v>
      </c>
    </row>
    <row r="22" spans="1:8" s="1" customFormat="1" ht="14.25" x14ac:dyDescent="0.2">
      <c r="A22" s="1" t="s">
        <v>96</v>
      </c>
      <c r="H22" s="21"/>
    </row>
    <row r="23" spans="1:8" s="1" customFormat="1" ht="9.75" customHeight="1" x14ac:dyDescent="0.2">
      <c r="H23" s="21"/>
    </row>
    <row r="24" spans="1:8" s="1" customFormat="1" ht="14.25" x14ac:dyDescent="0.2">
      <c r="A24" s="127" t="s">
        <v>97</v>
      </c>
      <c r="B24" s="622" t="s">
        <v>188</v>
      </c>
      <c r="C24" s="621"/>
      <c r="D24" s="621"/>
      <c r="E24" s="621"/>
      <c r="F24" s="621"/>
      <c r="G24" s="621"/>
      <c r="H24" s="621"/>
    </row>
    <row r="25" spans="1:8" s="1" customFormat="1" ht="9" customHeight="1" x14ac:dyDescent="0.2"/>
    <row r="26" spans="1:8" s="1" customFormat="1" ht="14.25" x14ac:dyDescent="0.2">
      <c r="A26" s="127" t="s">
        <v>97</v>
      </c>
      <c r="B26" s="622"/>
      <c r="C26" s="622"/>
      <c r="D26" s="622"/>
      <c r="E26" s="622"/>
      <c r="F26" s="622"/>
      <c r="G26" s="621"/>
      <c r="H26" s="621"/>
    </row>
    <row r="27" spans="1:8" s="2" customFormat="1" ht="7.5" customHeight="1" x14ac:dyDescent="0.2">
      <c r="A27" s="128"/>
      <c r="B27" s="619"/>
      <c r="C27" s="619"/>
      <c r="D27" s="619"/>
      <c r="E27" s="619"/>
      <c r="F27" s="619"/>
      <c r="G27" s="20"/>
    </row>
    <row r="28" spans="1:8" s="1" customFormat="1" ht="14.25" x14ac:dyDescent="0.2">
      <c r="A28" s="127" t="s">
        <v>97</v>
      </c>
      <c r="B28" s="622"/>
      <c r="C28" s="622"/>
      <c r="D28" s="622"/>
      <c r="E28" s="622"/>
      <c r="F28" s="622"/>
      <c r="G28" s="621"/>
      <c r="H28" s="621"/>
    </row>
    <row r="29" spans="1:8" s="2" customFormat="1" ht="7.5" customHeight="1" x14ac:dyDescent="0.2">
      <c r="A29" s="128"/>
      <c r="B29" s="619"/>
      <c r="C29" s="619"/>
      <c r="D29" s="619"/>
      <c r="E29" s="619"/>
      <c r="F29" s="619"/>
      <c r="G29" s="20"/>
    </row>
    <row r="30" spans="1:8" s="1" customFormat="1" ht="14.25" x14ac:dyDescent="0.2">
      <c r="A30" s="127" t="s">
        <v>97</v>
      </c>
      <c r="B30" s="622"/>
      <c r="C30" s="622"/>
      <c r="D30" s="622"/>
      <c r="E30" s="622"/>
      <c r="F30" s="622"/>
      <c r="G30" s="621"/>
      <c r="H30" s="621"/>
    </row>
    <row r="31" spans="1:8" s="2" customFormat="1" ht="7.5" customHeight="1" x14ac:dyDescent="0.2">
      <c r="A31" s="128"/>
      <c r="B31" s="619"/>
      <c r="C31" s="619"/>
      <c r="D31" s="619"/>
      <c r="E31" s="619"/>
      <c r="F31" s="619"/>
      <c r="G31" s="20"/>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537" t="str">
        <f ca="1">Merkblatt!A61</f>
        <v>, 05.12.2024</v>
      </c>
      <c r="D36" s="537"/>
      <c r="E36" s="537"/>
      <c r="F36" s="537"/>
      <c r="G36" s="21"/>
    </row>
    <row r="37" spans="1:8" s="1" customFormat="1" ht="14.25" x14ac:dyDescent="0.2">
      <c r="H37" s="21"/>
    </row>
    <row r="38" spans="1:8" s="1" customFormat="1" ht="14.25" x14ac:dyDescent="0.2"/>
    <row r="39" spans="1:8" s="1" customFormat="1" ht="14.25" x14ac:dyDescent="0.2">
      <c r="A39" s="1" t="s">
        <v>100</v>
      </c>
      <c r="C39" s="537" t="str">
        <f>SUBSTITUTE(GS_NAME &amp; " " &amp; GS_VORNAME,"&lt;", "")</f>
        <v xml:space="preserve"> </v>
      </c>
      <c r="D39" s="537"/>
      <c r="E39" s="537"/>
      <c r="F39" s="537"/>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0:B10"/>
    <mergeCell ref="C36:F36"/>
    <mergeCell ref="B29:F29"/>
    <mergeCell ref="B31:F31"/>
    <mergeCell ref="B26:H26"/>
    <mergeCell ref="B28:H28"/>
    <mergeCell ref="B30:H30"/>
    <mergeCell ref="A12:B12"/>
    <mergeCell ref="C12:E12"/>
    <mergeCell ref="A3:H3"/>
    <mergeCell ref="A4:H4"/>
    <mergeCell ref="A8:B8"/>
    <mergeCell ref="A9:B9"/>
    <mergeCell ref="B27:F27"/>
    <mergeCell ref="A11:B11"/>
    <mergeCell ref="C9:H9"/>
    <mergeCell ref="C10:H10"/>
    <mergeCell ref="A19:H19"/>
    <mergeCell ref="B24:H24"/>
    <mergeCell ref="C8:E8"/>
    <mergeCell ref="G8:H8"/>
    <mergeCell ref="C11:E11"/>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386"/>
      <c r="B1" s="387"/>
      <c r="C1" s="387"/>
      <c r="D1" s="387"/>
      <c r="E1" s="387"/>
      <c r="F1" s="387"/>
      <c r="G1" s="387"/>
      <c r="H1" s="388"/>
      <c r="I1" s="10"/>
    </row>
    <row r="2" spans="1:9" x14ac:dyDescent="0.2">
      <c r="A2" s="389"/>
      <c r="B2" s="381"/>
      <c r="C2" s="381"/>
      <c r="D2" s="381"/>
      <c r="E2" s="381"/>
      <c r="F2" s="381"/>
      <c r="G2" s="381"/>
      <c r="H2" s="390"/>
      <c r="I2" s="10"/>
    </row>
    <row r="3" spans="1:9" ht="23.25" x14ac:dyDescent="0.2">
      <c r="A3" s="612" t="s">
        <v>90</v>
      </c>
      <c r="B3" s="613"/>
      <c r="C3" s="613"/>
      <c r="D3" s="613"/>
      <c r="E3" s="613"/>
      <c r="F3" s="613"/>
      <c r="G3" s="613"/>
      <c r="H3" s="614"/>
      <c r="I3" s="10"/>
    </row>
    <row r="4" spans="1:9" ht="13.5" customHeight="1" x14ac:dyDescent="0.35">
      <c r="A4" s="615"/>
      <c r="B4" s="616"/>
      <c r="C4" s="616"/>
      <c r="D4" s="616"/>
      <c r="E4" s="616"/>
      <c r="F4" s="616"/>
      <c r="G4" s="616"/>
      <c r="H4" s="617"/>
      <c r="I4" s="10"/>
    </row>
    <row r="5" spans="1:9" x14ac:dyDescent="0.2">
      <c r="A5" s="391"/>
      <c r="B5" s="392"/>
      <c r="C5" s="392"/>
      <c r="D5" s="392"/>
      <c r="E5" s="392"/>
      <c r="F5" s="392"/>
      <c r="G5" s="392"/>
      <c r="H5" s="393"/>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618" t="s">
        <v>4</v>
      </c>
      <c r="B8" s="618"/>
      <c r="C8" s="536" t="str">
        <f>IF(GS_ZivHeiName&lt;&gt;"",GS_ZivHeiName,"")</f>
        <v/>
      </c>
      <c r="D8" s="537"/>
      <c r="E8" s="537"/>
      <c r="F8" s="1" t="s">
        <v>3</v>
      </c>
      <c r="G8" s="623" t="str">
        <f>IF(GS_ZivHeiVorname&lt;&gt;"",GS_ZivHeiVorname,"")</f>
        <v/>
      </c>
      <c r="H8" s="623"/>
    </row>
    <row r="9" spans="1:9" s="1" customFormat="1" ht="18" customHeight="1" x14ac:dyDescent="0.2">
      <c r="A9" s="618" t="s">
        <v>12</v>
      </c>
      <c r="B9" s="618"/>
      <c r="C9" s="537" t="str">
        <f>IF(GS_Adresse&lt;&gt;"",GS_Adresse,"")</f>
        <v/>
      </c>
      <c r="D9" s="537"/>
      <c r="E9" s="537"/>
      <c r="F9" s="537"/>
      <c r="G9" s="537"/>
      <c r="H9" s="546"/>
    </row>
    <row r="10" spans="1:9" s="1" customFormat="1" ht="18" customHeight="1" x14ac:dyDescent="0.2">
      <c r="A10" s="618" t="s">
        <v>91</v>
      </c>
      <c r="B10" s="618"/>
      <c r="C10" s="537" t="str">
        <f>IF(GS_Ort&lt;&gt;"",GS_Ort,"")</f>
        <v/>
      </c>
      <c r="D10" s="537"/>
      <c r="E10" s="537"/>
      <c r="F10" s="537"/>
      <c r="G10" s="537"/>
      <c r="H10" s="546"/>
    </row>
    <row r="11" spans="1:9" s="1" customFormat="1" ht="18" customHeight="1" x14ac:dyDescent="0.2">
      <c r="A11" s="618" t="s">
        <v>92</v>
      </c>
      <c r="B11" s="618"/>
      <c r="C11" s="536" t="str">
        <f>IF(GS_ZivHeiGebDat&lt;&gt;"",GS_ZivHeiGebDat,"")</f>
        <v/>
      </c>
      <c r="D11" s="537"/>
      <c r="E11" s="537"/>
      <c r="F11" s="21"/>
      <c r="G11" s="21"/>
      <c r="H11" s="21"/>
    </row>
    <row r="12" spans="1:9" s="1" customFormat="1" ht="18" customHeight="1" x14ac:dyDescent="0.2">
      <c r="A12" s="618" t="s">
        <v>6</v>
      </c>
      <c r="B12" s="618"/>
      <c r="C12" s="536" t="str">
        <f>IF(GS_ZivHeiAHV&lt;&gt;"",GS_ZivHeiAHV,"")</f>
        <v/>
      </c>
      <c r="D12" s="537"/>
      <c r="E12" s="537"/>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620" t="s">
        <v>184</v>
      </c>
      <c r="B19" s="620"/>
      <c r="C19" s="620"/>
      <c r="D19" s="620"/>
      <c r="E19" s="620"/>
      <c r="F19" s="620"/>
      <c r="G19" s="620"/>
      <c r="H19" s="621"/>
    </row>
    <row r="20" spans="1:8" s="1" customFormat="1" ht="14.25" x14ac:dyDescent="0.2"/>
    <row r="21" spans="1:8" s="1" customFormat="1" ht="14.25" x14ac:dyDescent="0.2">
      <c r="A21" s="323" t="s">
        <v>95</v>
      </c>
    </row>
    <row r="22" spans="1:8" s="1" customFormat="1" ht="14.25" x14ac:dyDescent="0.2">
      <c r="A22" s="1" t="s">
        <v>96</v>
      </c>
      <c r="H22" s="21"/>
    </row>
    <row r="23" spans="1:8" s="1" customFormat="1" ht="9.75" customHeight="1" x14ac:dyDescent="0.2">
      <c r="H23" s="21"/>
    </row>
    <row r="24" spans="1:8" s="1" customFormat="1" ht="14.25" x14ac:dyDescent="0.2">
      <c r="A24" s="127" t="s">
        <v>97</v>
      </c>
      <c r="B24" s="622" t="s">
        <v>188</v>
      </c>
      <c r="C24" s="621"/>
      <c r="D24" s="621"/>
      <c r="E24" s="621"/>
      <c r="F24" s="621"/>
      <c r="G24" s="621"/>
      <c r="H24" s="621"/>
    </row>
    <row r="25" spans="1:8" s="1" customFormat="1" ht="9" customHeight="1" x14ac:dyDescent="0.2"/>
    <row r="26" spans="1:8" s="1" customFormat="1" ht="14.25" x14ac:dyDescent="0.2">
      <c r="A26" s="127" t="s">
        <v>97</v>
      </c>
      <c r="B26" s="622"/>
      <c r="C26" s="622"/>
      <c r="D26" s="622"/>
      <c r="E26" s="622"/>
      <c r="F26" s="622"/>
      <c r="G26" s="621"/>
      <c r="H26" s="621"/>
    </row>
    <row r="27" spans="1:8" s="2" customFormat="1" ht="7.5" customHeight="1" x14ac:dyDescent="0.2">
      <c r="A27" s="128"/>
      <c r="B27" s="619"/>
      <c r="C27" s="619"/>
      <c r="D27" s="619"/>
      <c r="E27" s="619"/>
      <c r="F27" s="619"/>
      <c r="G27" s="324"/>
    </row>
    <row r="28" spans="1:8" s="1" customFormat="1" ht="14.25" x14ac:dyDescent="0.2">
      <c r="A28" s="127" t="s">
        <v>97</v>
      </c>
      <c r="B28" s="622"/>
      <c r="C28" s="622"/>
      <c r="D28" s="622"/>
      <c r="E28" s="622"/>
      <c r="F28" s="622"/>
      <c r="G28" s="621"/>
      <c r="H28" s="621"/>
    </row>
    <row r="29" spans="1:8" s="2" customFormat="1" ht="7.5" customHeight="1" x14ac:dyDescent="0.2">
      <c r="A29" s="128"/>
      <c r="B29" s="619"/>
      <c r="C29" s="619"/>
      <c r="D29" s="619"/>
      <c r="E29" s="619"/>
      <c r="F29" s="619"/>
      <c r="G29" s="324"/>
    </row>
    <row r="30" spans="1:8" s="1" customFormat="1" ht="14.25" x14ac:dyDescent="0.2">
      <c r="A30" s="127" t="s">
        <v>97</v>
      </c>
      <c r="B30" s="622"/>
      <c r="C30" s="622"/>
      <c r="D30" s="622"/>
      <c r="E30" s="622"/>
      <c r="F30" s="622"/>
      <c r="G30" s="621"/>
      <c r="H30" s="621"/>
    </row>
    <row r="31" spans="1:8" s="2" customFormat="1" ht="7.5" customHeight="1" x14ac:dyDescent="0.2">
      <c r="A31" s="128"/>
      <c r="B31" s="619"/>
      <c r="C31" s="619"/>
      <c r="D31" s="619"/>
      <c r="E31" s="619"/>
      <c r="F31" s="619"/>
      <c r="G31" s="324"/>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537" t="str">
        <f ca="1">Merkblatt!A61</f>
        <v>, 05.12.2024</v>
      </c>
      <c r="D36" s="537"/>
      <c r="E36" s="537"/>
      <c r="F36" s="537"/>
      <c r="G36" s="21"/>
    </row>
    <row r="37" spans="1:8" s="1" customFormat="1" ht="14.25" x14ac:dyDescent="0.2">
      <c r="H37" s="21"/>
    </row>
    <row r="38" spans="1:8" s="1" customFormat="1" ht="14.25" x14ac:dyDescent="0.2"/>
    <row r="39" spans="1:8" s="1" customFormat="1" ht="14.25" x14ac:dyDescent="0.2">
      <c r="A39" s="1" t="s">
        <v>100</v>
      </c>
      <c r="C39" s="537" t="str">
        <f>SUBSTITUTE(GS_ZivHeiName &amp; " " &amp; GS_ZivHeiVorname,"&lt;", "")</f>
        <v xml:space="preserve"> </v>
      </c>
      <c r="D39" s="537"/>
      <c r="E39" s="537"/>
      <c r="F39" s="537"/>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9:H19"/>
    <mergeCell ref="B24:H24"/>
    <mergeCell ref="B26:H26"/>
    <mergeCell ref="B27:F27"/>
    <mergeCell ref="B28:H28"/>
    <mergeCell ref="B29:F29"/>
    <mergeCell ref="A12:B12"/>
    <mergeCell ref="C12:E12"/>
    <mergeCell ref="B30:H30"/>
    <mergeCell ref="B31:F31"/>
    <mergeCell ref="C36:F36"/>
    <mergeCell ref="A9:B9"/>
    <mergeCell ref="C9:H9"/>
    <mergeCell ref="A10:B10"/>
    <mergeCell ref="C10:H10"/>
    <mergeCell ref="A11:B11"/>
    <mergeCell ref="C11:E11"/>
    <mergeCell ref="A3:H3"/>
    <mergeCell ref="A4:H4"/>
    <mergeCell ref="A8:B8"/>
    <mergeCell ref="C8:E8"/>
    <mergeCell ref="G8:H8"/>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386"/>
      <c r="B1" s="387"/>
      <c r="C1" s="387"/>
      <c r="D1" s="387"/>
      <c r="E1" s="387"/>
      <c r="F1" s="387"/>
      <c r="G1" s="387"/>
      <c r="H1" s="388"/>
      <c r="I1" s="10"/>
    </row>
    <row r="2" spans="1:9" x14ac:dyDescent="0.2">
      <c r="A2" s="389"/>
      <c r="B2" s="381"/>
      <c r="C2" s="381"/>
      <c r="D2" s="381"/>
      <c r="E2" s="381"/>
      <c r="F2" s="381"/>
      <c r="G2" s="381"/>
      <c r="H2" s="390"/>
      <c r="I2" s="10"/>
    </row>
    <row r="3" spans="1:9" ht="23.25" x14ac:dyDescent="0.2">
      <c r="A3" s="612" t="s">
        <v>90</v>
      </c>
      <c r="B3" s="613"/>
      <c r="C3" s="613"/>
      <c r="D3" s="613"/>
      <c r="E3" s="613"/>
      <c r="F3" s="613"/>
      <c r="G3" s="613"/>
      <c r="H3" s="614"/>
      <c r="I3" s="10"/>
    </row>
    <row r="4" spans="1:9" ht="13.5" customHeight="1" x14ac:dyDescent="0.35">
      <c r="A4" s="615"/>
      <c r="B4" s="616"/>
      <c r="C4" s="616"/>
      <c r="D4" s="616"/>
      <c r="E4" s="616"/>
      <c r="F4" s="616"/>
      <c r="G4" s="616"/>
      <c r="H4" s="617"/>
      <c r="I4" s="10"/>
    </row>
    <row r="5" spans="1:9" x14ac:dyDescent="0.2">
      <c r="A5" s="391"/>
      <c r="B5" s="392"/>
      <c r="C5" s="392"/>
      <c r="D5" s="392"/>
      <c r="E5" s="392"/>
      <c r="F5" s="392"/>
      <c r="G5" s="392"/>
      <c r="H5" s="393"/>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618" t="s">
        <v>4</v>
      </c>
      <c r="B8" s="618"/>
      <c r="C8" s="536" t="str">
        <f>IF(Gesuch!F7&lt;&gt;"",Gesuch!F7,"")</f>
        <v/>
      </c>
      <c r="D8" s="537"/>
      <c r="E8" s="537"/>
      <c r="F8" s="1" t="s">
        <v>3</v>
      </c>
      <c r="G8" s="623" t="str">
        <f>IF(Gesuch!N7&lt;&gt;"",Gesuch!N7,"")</f>
        <v/>
      </c>
      <c r="H8" s="623"/>
    </row>
    <row r="9" spans="1:9" s="1" customFormat="1" ht="18" customHeight="1" x14ac:dyDescent="0.2">
      <c r="A9" s="618" t="s">
        <v>12</v>
      </c>
      <c r="B9" s="618"/>
      <c r="C9" s="537" t="str">
        <f>IF(Gesuch!F15&lt;&gt;"",Gesuch!F15,"")</f>
        <v/>
      </c>
      <c r="D9" s="537"/>
      <c r="E9" s="537"/>
      <c r="F9" s="537"/>
      <c r="G9" s="537"/>
      <c r="H9" s="546"/>
    </row>
    <row r="10" spans="1:9" s="1" customFormat="1" ht="18" customHeight="1" x14ac:dyDescent="0.2">
      <c r="A10" s="618" t="s">
        <v>91</v>
      </c>
      <c r="B10" s="618"/>
      <c r="C10" s="537" t="str">
        <f>IF(Gesuch!N15&lt;&gt;"",Gesuch!N15,"")</f>
        <v/>
      </c>
      <c r="D10" s="537"/>
      <c r="E10" s="537"/>
      <c r="F10" s="537"/>
      <c r="G10" s="537"/>
      <c r="H10" s="546"/>
    </row>
    <row r="11" spans="1:9" s="1" customFormat="1" ht="18" customHeight="1" x14ac:dyDescent="0.2">
      <c r="A11" s="618" t="s">
        <v>92</v>
      </c>
      <c r="B11" s="618"/>
      <c r="C11" s="536" t="str">
        <f>IF(GS_GebDat&lt;&gt;"",GS_GebDat,"")</f>
        <v/>
      </c>
      <c r="D11" s="537"/>
      <c r="E11" s="537"/>
      <c r="F11" s="21"/>
      <c r="G11" s="21"/>
      <c r="H11" s="21"/>
    </row>
    <row r="12" spans="1:9" s="1" customFormat="1" ht="18" customHeight="1" x14ac:dyDescent="0.2">
      <c r="A12" s="618" t="s">
        <v>6</v>
      </c>
      <c r="B12" s="618"/>
      <c r="C12" s="536" t="str">
        <f>IF(Gesuch!N9&lt;&gt;"", Gesuch!N9,"")</f>
        <v/>
      </c>
      <c r="D12" s="537"/>
      <c r="E12" s="537"/>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620" t="s">
        <v>184</v>
      </c>
      <c r="B19" s="620"/>
      <c r="C19" s="620"/>
      <c r="D19" s="620"/>
      <c r="E19" s="620"/>
      <c r="F19" s="620"/>
      <c r="G19" s="620"/>
      <c r="H19" s="621"/>
    </row>
    <row r="20" spans="1:8" s="1" customFormat="1" ht="14.25" x14ac:dyDescent="0.2"/>
    <row r="21" spans="1:8" s="1" customFormat="1" ht="14.25" x14ac:dyDescent="0.2">
      <c r="A21" s="319" t="s">
        <v>95</v>
      </c>
    </row>
    <row r="22" spans="1:8" s="1" customFormat="1" ht="14.25" x14ac:dyDescent="0.2">
      <c r="A22" s="1" t="s">
        <v>96</v>
      </c>
      <c r="H22" s="21"/>
    </row>
    <row r="23" spans="1:8" s="1" customFormat="1" ht="9.75" customHeight="1" x14ac:dyDescent="0.2">
      <c r="H23" s="21"/>
    </row>
    <row r="24" spans="1:8" s="1" customFormat="1" ht="14.25" x14ac:dyDescent="0.2">
      <c r="A24" s="127" t="s">
        <v>97</v>
      </c>
      <c r="B24" s="622" t="s">
        <v>188</v>
      </c>
      <c r="C24" s="621"/>
      <c r="D24" s="621"/>
      <c r="E24" s="621"/>
      <c r="F24" s="621"/>
      <c r="G24" s="621"/>
      <c r="H24" s="621"/>
    </row>
    <row r="25" spans="1:8" s="1" customFormat="1" ht="9" customHeight="1" x14ac:dyDescent="0.2"/>
    <row r="26" spans="1:8" s="1" customFormat="1" ht="14.25" x14ac:dyDescent="0.2">
      <c r="A26" s="127" t="s">
        <v>97</v>
      </c>
      <c r="B26" s="622" t="s">
        <v>185</v>
      </c>
      <c r="C26" s="622"/>
      <c r="D26" s="622"/>
      <c r="E26" s="622"/>
      <c r="F26" s="622"/>
      <c r="G26" s="621"/>
      <c r="H26" s="621"/>
    </row>
    <row r="27" spans="1:8" s="2" customFormat="1" ht="7.5" customHeight="1" x14ac:dyDescent="0.2">
      <c r="A27" s="128"/>
      <c r="B27" s="619"/>
      <c r="C27" s="619"/>
      <c r="D27" s="619"/>
      <c r="E27" s="619"/>
      <c r="F27" s="619"/>
      <c r="G27" s="320"/>
    </row>
    <row r="28" spans="1:8" s="1" customFormat="1" ht="14.25" x14ac:dyDescent="0.2">
      <c r="A28" s="127" t="s">
        <v>97</v>
      </c>
      <c r="B28" s="622"/>
      <c r="C28" s="622"/>
      <c r="D28" s="622"/>
      <c r="E28" s="622"/>
      <c r="F28" s="622"/>
      <c r="G28" s="621"/>
      <c r="H28" s="621"/>
    </row>
    <row r="29" spans="1:8" s="2" customFormat="1" ht="7.5" customHeight="1" x14ac:dyDescent="0.2">
      <c r="A29" s="128"/>
      <c r="B29" s="619"/>
      <c r="C29" s="619"/>
      <c r="D29" s="619"/>
      <c r="E29" s="619"/>
      <c r="F29" s="619"/>
      <c r="G29" s="320"/>
    </row>
    <row r="30" spans="1:8" s="1" customFormat="1" ht="14.25" x14ac:dyDescent="0.2">
      <c r="A30" s="127" t="s">
        <v>97</v>
      </c>
      <c r="B30" s="622"/>
      <c r="C30" s="622"/>
      <c r="D30" s="622"/>
      <c r="E30" s="622"/>
      <c r="F30" s="622"/>
      <c r="G30" s="621"/>
      <c r="H30" s="621"/>
    </row>
    <row r="31" spans="1:8" s="2" customFormat="1" ht="7.5" customHeight="1" x14ac:dyDescent="0.2">
      <c r="A31" s="128"/>
      <c r="B31" s="619"/>
      <c r="C31" s="619"/>
      <c r="D31" s="619"/>
      <c r="E31" s="619"/>
      <c r="F31" s="619"/>
      <c r="G31" s="320"/>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537" t="str">
        <f ca="1">Merkblatt!A61</f>
        <v>, 05.12.2024</v>
      </c>
      <c r="D36" s="537"/>
      <c r="E36" s="537"/>
      <c r="F36" s="537"/>
      <c r="G36" s="21"/>
    </row>
    <row r="37" spans="1:8" s="1" customFormat="1" ht="14.25" x14ac:dyDescent="0.2">
      <c r="H37" s="21"/>
    </row>
    <row r="38" spans="1:8" s="1" customFormat="1" ht="14.25" x14ac:dyDescent="0.2"/>
    <row r="39" spans="1:8" s="1" customFormat="1" ht="14.25" x14ac:dyDescent="0.2">
      <c r="A39" s="1" t="s">
        <v>100</v>
      </c>
      <c r="C39" s="537" t="str">
        <f>SUBSTITUTE(NAME&amp; " " &amp; G8,"&lt;", "")</f>
        <v xml:space="preserve"> </v>
      </c>
      <c r="D39" s="537"/>
      <c r="E39" s="537"/>
      <c r="F39" s="537"/>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12:E12"/>
    <mergeCell ref="A4:H4"/>
    <mergeCell ref="A8:B8"/>
    <mergeCell ref="C8:E8"/>
    <mergeCell ref="G8:H8"/>
    <mergeCell ref="A9:B9"/>
    <mergeCell ref="C9:H9"/>
    <mergeCell ref="A3:H3"/>
    <mergeCell ref="B30:H30"/>
    <mergeCell ref="B31:F31"/>
    <mergeCell ref="C36:F36"/>
    <mergeCell ref="C39:F39"/>
    <mergeCell ref="A19:H19"/>
    <mergeCell ref="B24:H24"/>
    <mergeCell ref="B26:H26"/>
    <mergeCell ref="B27:F27"/>
    <mergeCell ref="B28:H28"/>
    <mergeCell ref="B29:F29"/>
    <mergeCell ref="A10:B10"/>
    <mergeCell ref="C10:H10"/>
    <mergeCell ref="A11:B11"/>
    <mergeCell ref="C11:E11"/>
    <mergeCell ref="A12:B12"/>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386"/>
      <c r="B1" s="387"/>
      <c r="C1" s="387"/>
      <c r="D1" s="387"/>
      <c r="E1" s="387"/>
      <c r="F1" s="387"/>
      <c r="G1" s="387"/>
      <c r="H1" s="388"/>
      <c r="I1" s="10"/>
    </row>
    <row r="2" spans="1:9" x14ac:dyDescent="0.2">
      <c r="A2" s="389"/>
      <c r="B2" s="381"/>
      <c r="C2" s="381"/>
      <c r="D2" s="381"/>
      <c r="E2" s="381"/>
      <c r="F2" s="381"/>
      <c r="G2" s="381"/>
      <c r="H2" s="390"/>
      <c r="I2" s="10"/>
    </row>
    <row r="3" spans="1:9" ht="23.25" x14ac:dyDescent="0.2">
      <c r="A3" s="612" t="s">
        <v>90</v>
      </c>
      <c r="B3" s="613"/>
      <c r="C3" s="613"/>
      <c r="D3" s="613"/>
      <c r="E3" s="613"/>
      <c r="F3" s="613"/>
      <c r="G3" s="613"/>
      <c r="H3" s="614"/>
      <c r="I3" s="10"/>
    </row>
    <row r="4" spans="1:9" ht="13.5" customHeight="1" x14ac:dyDescent="0.35">
      <c r="A4" s="615"/>
      <c r="B4" s="616"/>
      <c r="C4" s="616"/>
      <c r="D4" s="616"/>
      <c r="E4" s="616"/>
      <c r="F4" s="616"/>
      <c r="G4" s="616"/>
      <c r="H4" s="617"/>
      <c r="I4" s="10"/>
    </row>
    <row r="5" spans="1:9" x14ac:dyDescent="0.2">
      <c r="A5" s="391"/>
      <c r="B5" s="392"/>
      <c r="C5" s="392"/>
      <c r="D5" s="392"/>
      <c r="E5" s="392"/>
      <c r="F5" s="392"/>
      <c r="G5" s="392"/>
      <c r="H5" s="393"/>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618" t="s">
        <v>4</v>
      </c>
      <c r="B8" s="618"/>
      <c r="C8" s="536" t="str">
        <f>IF(GS_ZivHeiName&lt;&gt;"",GS_ZivHeiName,"")</f>
        <v/>
      </c>
      <c r="D8" s="537"/>
      <c r="E8" s="537"/>
      <c r="F8" s="1" t="s">
        <v>3</v>
      </c>
      <c r="G8" s="623" t="str">
        <f>IF(GS_ZivHeiVorname&lt;&gt;"",GS_ZivHeiVorname,"")</f>
        <v/>
      </c>
      <c r="H8" s="623"/>
    </row>
    <row r="9" spans="1:9" s="1" customFormat="1" ht="18" customHeight="1" x14ac:dyDescent="0.2">
      <c r="A9" s="618" t="s">
        <v>12</v>
      </c>
      <c r="B9" s="618"/>
      <c r="C9" s="537" t="str">
        <f>IF(GS_Adresse&lt;&gt;"",GS_Adresse,"")</f>
        <v/>
      </c>
      <c r="D9" s="537"/>
      <c r="E9" s="537"/>
      <c r="F9" s="537"/>
      <c r="G9" s="537"/>
      <c r="H9" s="546"/>
    </row>
    <row r="10" spans="1:9" s="1" customFormat="1" ht="18" customHeight="1" x14ac:dyDescent="0.2">
      <c r="A10" s="618" t="s">
        <v>91</v>
      </c>
      <c r="B10" s="618"/>
      <c r="C10" s="537" t="str">
        <f>IF(GS_Ort&lt;&gt;"",GS_Ort,"")</f>
        <v/>
      </c>
      <c r="D10" s="537"/>
      <c r="E10" s="537"/>
      <c r="F10" s="537"/>
      <c r="G10" s="537"/>
      <c r="H10" s="546"/>
    </row>
    <row r="11" spans="1:9" s="1" customFormat="1" ht="18" customHeight="1" x14ac:dyDescent="0.2">
      <c r="A11" s="618" t="s">
        <v>92</v>
      </c>
      <c r="B11" s="618"/>
      <c r="C11" s="536" t="str">
        <f>IF(GS_ZivHeiGebDat&lt;&gt;"",GS_ZivHeiGebDat,"")</f>
        <v/>
      </c>
      <c r="D11" s="537"/>
      <c r="E11" s="537"/>
      <c r="F11" s="21"/>
      <c r="G11" s="21"/>
      <c r="H11" s="21"/>
    </row>
    <row r="12" spans="1:9" s="1" customFormat="1" ht="18" customHeight="1" x14ac:dyDescent="0.2">
      <c r="A12" s="618" t="s">
        <v>6</v>
      </c>
      <c r="B12" s="618"/>
      <c r="C12" s="536" t="str">
        <f>IF(GS_ZivHeiAHV&lt;&gt;"",GS_ZivHeiAHV,"")</f>
        <v/>
      </c>
      <c r="D12" s="537"/>
      <c r="E12" s="537"/>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620" t="s">
        <v>184</v>
      </c>
      <c r="B19" s="620"/>
      <c r="C19" s="620"/>
      <c r="D19" s="620"/>
      <c r="E19" s="620"/>
      <c r="F19" s="620"/>
      <c r="G19" s="620"/>
      <c r="H19" s="621"/>
    </row>
    <row r="20" spans="1:8" s="1" customFormat="1" ht="14.25" x14ac:dyDescent="0.2"/>
    <row r="21" spans="1:8" s="1" customFormat="1" ht="14.25" x14ac:dyDescent="0.2">
      <c r="A21" s="323" t="s">
        <v>95</v>
      </c>
    </row>
    <row r="22" spans="1:8" s="1" customFormat="1" ht="14.25" x14ac:dyDescent="0.2">
      <c r="A22" s="1" t="s">
        <v>96</v>
      </c>
      <c r="H22" s="21"/>
    </row>
    <row r="23" spans="1:8" s="1" customFormat="1" ht="9.75" customHeight="1" x14ac:dyDescent="0.2">
      <c r="H23" s="21"/>
    </row>
    <row r="24" spans="1:8" s="1" customFormat="1" ht="14.25" x14ac:dyDescent="0.2">
      <c r="A24" s="127" t="s">
        <v>97</v>
      </c>
      <c r="B24" s="622" t="s">
        <v>188</v>
      </c>
      <c r="C24" s="621"/>
      <c r="D24" s="621"/>
      <c r="E24" s="621"/>
      <c r="F24" s="621"/>
      <c r="G24" s="621"/>
      <c r="H24" s="621"/>
    </row>
    <row r="25" spans="1:8" s="1" customFormat="1" ht="9" customHeight="1" x14ac:dyDescent="0.2"/>
    <row r="26" spans="1:8" s="1" customFormat="1" ht="14.25" x14ac:dyDescent="0.2">
      <c r="A26" s="127" t="s">
        <v>97</v>
      </c>
      <c r="B26" s="622" t="s">
        <v>185</v>
      </c>
      <c r="C26" s="622"/>
      <c r="D26" s="622"/>
      <c r="E26" s="622"/>
      <c r="F26" s="622"/>
      <c r="G26" s="621"/>
      <c r="H26" s="621"/>
    </row>
    <row r="27" spans="1:8" s="2" customFormat="1" ht="7.5" customHeight="1" x14ac:dyDescent="0.2">
      <c r="A27" s="128"/>
      <c r="B27" s="619"/>
      <c r="C27" s="619"/>
      <c r="D27" s="619"/>
      <c r="E27" s="619"/>
      <c r="F27" s="619"/>
      <c r="G27" s="324"/>
    </row>
    <row r="28" spans="1:8" s="1" customFormat="1" ht="14.25" x14ac:dyDescent="0.2">
      <c r="A28" s="127" t="s">
        <v>97</v>
      </c>
      <c r="B28" s="622"/>
      <c r="C28" s="622"/>
      <c r="D28" s="622"/>
      <c r="E28" s="622"/>
      <c r="F28" s="622"/>
      <c r="G28" s="621"/>
      <c r="H28" s="621"/>
    </row>
    <row r="29" spans="1:8" s="2" customFormat="1" ht="7.5" customHeight="1" x14ac:dyDescent="0.2">
      <c r="A29" s="128"/>
      <c r="B29" s="619"/>
      <c r="C29" s="619"/>
      <c r="D29" s="619"/>
      <c r="E29" s="619"/>
      <c r="F29" s="619"/>
      <c r="G29" s="324"/>
    </row>
    <row r="30" spans="1:8" s="1" customFormat="1" ht="14.25" x14ac:dyDescent="0.2">
      <c r="A30" s="127" t="s">
        <v>97</v>
      </c>
      <c r="B30" s="622"/>
      <c r="C30" s="622"/>
      <c r="D30" s="622"/>
      <c r="E30" s="622"/>
      <c r="F30" s="622"/>
      <c r="G30" s="621"/>
      <c r="H30" s="621"/>
    </row>
    <row r="31" spans="1:8" s="2" customFormat="1" ht="7.5" customHeight="1" x14ac:dyDescent="0.2">
      <c r="A31" s="128"/>
      <c r="B31" s="619"/>
      <c r="C31" s="619"/>
      <c r="D31" s="619"/>
      <c r="E31" s="619"/>
      <c r="F31" s="619"/>
      <c r="G31" s="324"/>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537" t="str">
        <f ca="1">Merkblatt!A61</f>
        <v>, 05.12.2024</v>
      </c>
      <c r="D36" s="537"/>
      <c r="E36" s="537"/>
      <c r="F36" s="537"/>
      <c r="G36" s="21"/>
    </row>
    <row r="37" spans="1:8" s="1" customFormat="1" ht="14.25" x14ac:dyDescent="0.2">
      <c r="H37" s="21"/>
    </row>
    <row r="38" spans="1:8" s="1" customFormat="1" ht="14.25" x14ac:dyDescent="0.2"/>
    <row r="39" spans="1:8" s="1" customFormat="1" ht="14.25" x14ac:dyDescent="0.2">
      <c r="A39" s="1" t="s">
        <v>100</v>
      </c>
      <c r="C39" s="537" t="str">
        <f>SUBSTITUTE(GS_ZivHeiName &amp; " " &amp; GS_ZivHeiVorname,"&lt;", "")</f>
        <v xml:space="preserve"> </v>
      </c>
      <c r="D39" s="537"/>
      <c r="E39" s="537"/>
      <c r="F39" s="537"/>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9:H19"/>
    <mergeCell ref="B24:H24"/>
    <mergeCell ref="B26:H26"/>
    <mergeCell ref="B27:F27"/>
    <mergeCell ref="B28:H28"/>
    <mergeCell ref="B29:F29"/>
    <mergeCell ref="A12:B12"/>
    <mergeCell ref="C12:E12"/>
    <mergeCell ref="B30:H30"/>
    <mergeCell ref="B31:F31"/>
    <mergeCell ref="C36:F36"/>
    <mergeCell ref="A9:B9"/>
    <mergeCell ref="C9:H9"/>
    <mergeCell ref="A10:B10"/>
    <mergeCell ref="C10:H10"/>
    <mergeCell ref="A11:B11"/>
    <mergeCell ref="C11:E11"/>
    <mergeCell ref="A3:H3"/>
    <mergeCell ref="A4:H4"/>
    <mergeCell ref="A8:B8"/>
    <mergeCell ref="C8:E8"/>
    <mergeCell ref="G8:H8"/>
  </mergeCells>
  <pageMargins left="0.90555549999999996" right="0.3541667" top="0.66944440000000005" bottom="0.59027779999999996" header="0.51180550000000002" footer="0.5118055000000000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ABE56CE6CA0904184578F0F75193450" ma:contentTypeVersion="7" ma:contentTypeDescription="Ein neues Dokument erstellen." ma:contentTypeScope="" ma:versionID="db3fca14e2030ed4e6c7fa0cecdcdb43">
  <xsd:schema xmlns:xsd="http://www.w3.org/2001/XMLSchema" xmlns:xs="http://www.w3.org/2001/XMLSchema" xmlns:p="http://schemas.microsoft.com/office/2006/metadata/properties" xmlns:ns1="http://schemas.microsoft.com/sharepoint/v3" xmlns:ns2="8f931791-5805-49fd-9a95-4f142b0042b7" targetNamespace="http://schemas.microsoft.com/office/2006/metadata/properties" ma:root="true" ma:fieldsID="5d31ff041866f5d0beb3067b6e7a4aaa" ns1:_="" ns2:_="">
    <xsd:import namespace="http://schemas.microsoft.com/sharepoint/v3"/>
    <xsd:import namespace="8f931791-5805-49fd-9a95-4f142b0042b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931791-5805-49fd-9a95-4f142b0042b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nzeige_x0020_Hauptseite xmlns="8f931791-5805-49fd-9a95-4f142b0042b7">Ja</Anzeige_x0020_Hauptseite>
    <Anzeige_x0020_Themenseite xmlns="8f931791-5805-49fd-9a95-4f142b0042b7">Aiuto sociale economico</Anzeige_x0020_Themenseite>
    <Sortierung xmlns="8f931791-5805-49fd-9a95-4f142b0042b7">1</Sortierung>
    <PublishingExpirationDate xmlns="http://schemas.microsoft.com/sharepoint/v3" xsi:nil="true"/>
    <PublishingStartDate xmlns="http://schemas.microsoft.com/sharepoint/v3" xsi:nil="true"/>
    <Seitennummer xmlns="8f931791-5805-49fd-9a95-4f142b0042b7">5.3.8</Seitennummer>
    <Gruppierung xmlns="8f931791-5805-49fd-9a95-4f142b0042b7">1</Gruppierung>
    <Untergruppierung xmlns="8f931791-5805-49fd-9a95-4f142b0042b7" xsi:nil="true"/>
  </documentManagement>
</p:properties>
</file>

<file path=customXml/itemProps1.xml><?xml version="1.0" encoding="utf-8"?>
<ds:datastoreItem xmlns:ds="http://schemas.openxmlformats.org/officeDocument/2006/customXml" ds:itemID="{9314AF59-9640-438B-BAE2-7E44C1AD81B4}">
  <ds:schemaRefs>
    <ds:schemaRef ds:uri="http://schemas.microsoft.com/sharepoint/v3/contenttype/forms"/>
  </ds:schemaRefs>
</ds:datastoreItem>
</file>

<file path=customXml/itemProps2.xml><?xml version="1.0" encoding="utf-8"?>
<ds:datastoreItem xmlns:ds="http://schemas.openxmlformats.org/officeDocument/2006/customXml" ds:itemID="{40E2B23C-6981-41A9-9069-EB7D8BB5E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931791-5805-49fd-9a95-4f142b00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488562-45F5-406B-903C-570CEE8EDABC}">
  <ds:schemaRefs>
    <ds:schemaRef ds:uri="http://schemas.microsoft.com/sharepoint/v3"/>
    <ds:schemaRef ds:uri="http://purl.org/dc/terms/"/>
    <ds:schemaRef ds:uri="http://schemas.openxmlformats.org/package/2006/metadata/core-properties"/>
    <ds:schemaRef ds:uri="8f931791-5805-49fd-9a95-4f142b0042b7"/>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112</vt:i4>
      </vt:variant>
    </vt:vector>
  </HeadingPairs>
  <TitlesOfParts>
    <vt:vector size="131" baseType="lpstr">
      <vt:lpstr>Gesuch</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Budget (ed)</vt:lpstr>
      <vt:lpstr>Hilfstabelle</vt:lpstr>
      <vt:lpstr>_C30_ArbPens</vt:lpstr>
      <vt:lpstr>'Entbindungserklärung Gemein. LP'!ADR</vt:lpstr>
      <vt:lpstr>'Entbindungserklärung Gemeinde'!ADR</vt:lpstr>
      <vt:lpstr>'Entbindungserklärung LP'!ADR</vt:lpstr>
      <vt:lpstr>ADR</vt:lpstr>
      <vt:lpstr>AnderePersonenHH</vt:lpstr>
      <vt:lpstr>ARBGEBER</vt:lpstr>
      <vt:lpstr>Budget!B22_bei</vt:lpstr>
      <vt:lpstr>B22_bei</vt:lpstr>
      <vt:lpstr>Budget!B22_für</vt:lpstr>
      <vt:lpstr>B22_für</vt:lpstr>
      <vt:lpstr>B30_Miete</vt:lpstr>
      <vt:lpstr>B30_NK</vt:lpstr>
      <vt:lpstr>B41_KVG</vt:lpstr>
      <vt:lpstr>B41_VVG</vt:lpstr>
      <vt:lpstr>Abtretung!Druckbereich</vt:lpstr>
      <vt:lpstr>'Abtretung Nachzahlung ATSG'!Druckbereich</vt:lpstr>
      <vt:lpstr>'Abtretung Nachzahlung ATSG LP'!Druckbereich</vt:lpstr>
      <vt:lpstr>'Auszahlung Art. 20 ATSG'!Druckbereich</vt:lpstr>
      <vt:lpstr>'Auszahlung Art. 20 ATSG LP'!Druckbereich</vt:lpstr>
      <vt:lpstr>Budget!Druckbereich</vt:lpstr>
      <vt:lpstr>Deklaration!Druckbereich</vt:lpstr>
      <vt:lpstr>Merkblatt!Druckbereich</vt:lpstr>
      <vt:lpstr>Druckbereich</vt:lpstr>
      <vt:lpstr>E12_EINK</vt:lpstr>
      <vt:lpstr>E23_EINK2</vt:lpstr>
      <vt:lpstr>F52_ENTHH</vt:lpstr>
      <vt:lpstr>'Entbindungserklärung Gemein. LP'!GEB_DAT</vt:lpstr>
      <vt:lpstr>'Entbindungserklärung Gemeinde'!GEB_DAT</vt:lpstr>
      <vt:lpstr>'Entbindungserklärung LP'!GEB_DAT</vt:lpstr>
      <vt:lpstr>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GS_Ort</vt:lpstr>
      <vt:lpstr>GS_PLZ</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Kinder</vt:lpstr>
      <vt:lpstr>LP_GebDat</vt:lpstr>
      <vt:lpstr>LP_Heimatort</vt:lpstr>
      <vt:lpstr>LP_Name</vt:lpstr>
      <vt:lpstr>LP_Vorname</vt:lpstr>
      <vt:lpstr>'Entbindungserklärung Gemein. LP'!NAME</vt:lpstr>
      <vt:lpstr>'Entbindungserklärung Gemeinde'!NAME</vt:lpstr>
      <vt:lpstr>'Entbindungserklärung LP'!NAME</vt:lpstr>
      <vt:lpstr>NAME</vt:lpstr>
      <vt:lpstr>'Entbindungserklärung Gemein. LP'!NAME_2</vt:lpstr>
      <vt:lpstr>'Entbindungserklärung Gemeinde'!NAME_2</vt:lpstr>
      <vt:lpstr>'Entbindungserklärung LP'!NAME_2</vt:lpstr>
      <vt:lpstr>NAME_2</vt:lpstr>
      <vt:lpstr>Personenhaushalt</vt:lpstr>
      <vt:lpstr>'Entbindungserklärung Gemein. LP'!PLZ_ORT</vt:lpstr>
      <vt:lpstr>'Entbindungserklärung Gemeinde'!PLZ_ORT</vt:lpstr>
      <vt:lpstr>'Entbindungserklärung LP'!PLZ_ORT</vt:lpstr>
      <vt:lpstr>PLZ_ORT</vt:lpstr>
      <vt:lpstr>Budget!PRint_abc</vt:lpstr>
      <vt:lpstr>'Abtretung Nachzahlung ATSG'!Print_Area</vt:lpstr>
      <vt:lpstr>'Abtretung Nachzahlung ATSG LP'!Print_Area</vt:lpstr>
      <vt:lpstr>'Auszahlung Art. 20 ATSG'!Print_Area</vt:lpstr>
      <vt:lpstr>'Auszahlung Art. 20 ATSG LP'!Print_Area</vt:lpstr>
      <vt:lpstr>Budget!Print_Area</vt:lpstr>
      <vt:lpstr>Gesuch!Print_Area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Print_Area01</vt:lpstr>
      <vt:lpstr>'unrechtmässsiger SH Bezug'!Print_Area04</vt:lpstr>
      <vt:lpstr>'unrechtmässsiger SH Bezug LP'!Print_Area04</vt:lpstr>
      <vt:lpstr>Budget!Print_Area2</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Domanda aiuto sociale economico a partire dal 2025</dc:title>
  <dc:creator>PascalGian.Caminada@soa.gr.ch</dc:creator>
  <cp:lastModifiedBy>Caminada Pascal Gian</cp:lastModifiedBy>
  <cp:lastPrinted>2024-08-26T14:30:39Z</cp:lastPrinted>
  <dcterms:created xsi:type="dcterms:W3CDTF">1997-01-27T13:33:51Z</dcterms:created>
  <dcterms:modified xsi:type="dcterms:W3CDTF">2024-12-05T16:43:41Z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0x010100CABE56CE6CA0904184578F0F75193450</vt:lpwstr>
  </property>
</Properties>
</file>